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 sessions\"/>
    </mc:Choice>
  </mc:AlternateContent>
  <bookViews>
    <workbookView xWindow="0" yWindow="0" windowWidth="30720" windowHeight="13370" firstSheet="2" activeTab="9"/>
  </bookViews>
  <sheets>
    <sheet name="q1" sheetId="6" r:id="rId1"/>
    <sheet name="Question 1" sheetId="1" r:id="rId2"/>
    <sheet name="Question 2" sheetId="2" r:id="rId3"/>
    <sheet name="q2" sheetId="7" r:id="rId4"/>
    <sheet name="Question 3" sheetId="3" r:id="rId5"/>
    <sheet name="review sheet" sheetId="12" r:id="rId6"/>
    <sheet name="q3" sheetId="8" r:id="rId7"/>
    <sheet name="Question 4" sheetId="4" r:id="rId8"/>
    <sheet name="q4" sheetId="9" r:id="rId9"/>
    <sheet name="Question 5" sheetId="5" r:id="rId10"/>
    <sheet name="q5" sheetId="10" r:id="rId11"/>
    <sheet name="att" sheetId="1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K3" i="9"/>
  <c r="B7" i="9"/>
  <c r="C7" i="9"/>
  <c r="K4" i="9"/>
  <c r="J4" i="9"/>
  <c r="K7" i="9"/>
  <c r="J7" i="9"/>
  <c r="J3" i="9"/>
  <c r="H3" i="9"/>
  <c r="H7" i="9"/>
  <c r="H6" i="9"/>
  <c r="H5" i="9"/>
  <c r="H4" i="9"/>
  <c r="D5" i="9"/>
  <c r="D6" i="9" s="1"/>
  <c r="D7" i="9" s="1"/>
  <c r="D4" i="9"/>
  <c r="W7" i="8"/>
  <c r="W8" i="8" s="1"/>
  <c r="W9" i="8" s="1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V7" i="8"/>
  <c r="V8" i="8" s="1"/>
  <c r="V9" i="8" s="1"/>
  <c r="V10" i="8" s="1"/>
  <c r="V11" i="8" s="1"/>
  <c r="V12" i="8" s="1"/>
  <c r="V13" i="8" s="1"/>
  <c r="V14" i="8" s="1"/>
  <c r="V15" i="8" s="1"/>
  <c r="V16" i="8" s="1"/>
  <c r="V17" i="8" s="1"/>
  <c r="V18" i="8" s="1"/>
  <c r="V19" i="8" s="1"/>
  <c r="V20" i="8" s="1"/>
  <c r="V21" i="8" s="1"/>
  <c r="V22" i="8" s="1"/>
  <c r="V23" i="8" s="1"/>
  <c r="V24" i="8" s="1"/>
  <c r="V25" i="8" s="1"/>
  <c r="V26" i="8" s="1"/>
  <c r="V27" i="8" s="1"/>
  <c r="V28" i="8" s="1"/>
  <c r="V29" i="8" s="1"/>
  <c r="V30" i="8" s="1"/>
  <c r="V31" i="8" s="1"/>
  <c r="V32" i="8" s="1"/>
  <c r="V33" i="8" s="1"/>
  <c r="V34" i="8" s="1"/>
  <c r="V35" i="8" s="1"/>
  <c r="V36" i="8" s="1"/>
  <c r="Y5" i="8"/>
  <c r="S7" i="8"/>
  <c r="S6" i="8"/>
  <c r="S5" i="8"/>
  <c r="Q7" i="8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E3" i="8"/>
  <c r="E4" i="8" s="1"/>
  <c r="G7" i="8"/>
  <c r="M7" i="8" s="1"/>
  <c r="F7" i="8"/>
  <c r="D8" i="8"/>
  <c r="D9" i="8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I233" i="7" s="1"/>
  <c r="I234" i="7" s="1"/>
  <c r="I235" i="7" s="1"/>
  <c r="I236" i="7" s="1"/>
  <c r="I237" i="7" s="1"/>
  <c r="I238" i="7" s="1"/>
  <c r="I239" i="7" s="1"/>
  <c r="I240" i="7" s="1"/>
  <c r="I241" i="7" s="1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I254" i="7" s="1"/>
  <c r="I255" i="7" s="1"/>
  <c r="I256" i="7" s="1"/>
  <c r="I257" i="7" s="1"/>
  <c r="I258" i="7" s="1"/>
  <c r="I259" i="7" s="1"/>
  <c r="I260" i="7" s="1"/>
  <c r="I261" i="7" s="1"/>
  <c r="I262" i="7" s="1"/>
  <c r="I263" i="7" s="1"/>
  <c r="I264" i="7" s="1"/>
  <c r="I265" i="7" s="1"/>
  <c r="I266" i="7" s="1"/>
  <c r="I267" i="7" s="1"/>
  <c r="I268" i="7" s="1"/>
  <c r="I269" i="7" s="1"/>
  <c r="I270" i="7" s="1"/>
  <c r="I271" i="7" s="1"/>
  <c r="I272" i="7" s="1"/>
  <c r="I273" i="7" s="1"/>
  <c r="I274" i="7" s="1"/>
  <c r="I275" i="7" s="1"/>
  <c r="I276" i="7" s="1"/>
  <c r="I277" i="7" s="1"/>
  <c r="I278" i="7" s="1"/>
  <c r="I279" i="7" s="1"/>
  <c r="I280" i="7" s="1"/>
  <c r="I281" i="7" s="1"/>
  <c r="I282" i="7" s="1"/>
  <c r="I283" i="7" s="1"/>
  <c r="I284" i="7" s="1"/>
  <c r="I285" i="7" s="1"/>
  <c r="I286" i="7" s="1"/>
  <c r="I287" i="7" s="1"/>
  <c r="I288" i="7" s="1"/>
  <c r="I289" i="7" s="1"/>
  <c r="I290" i="7" s="1"/>
  <c r="I291" i="7" s="1"/>
  <c r="I292" i="7" s="1"/>
  <c r="I293" i="7" s="1"/>
  <c r="I294" i="7" s="1"/>
  <c r="I295" i="7" s="1"/>
  <c r="I296" i="7" s="1"/>
  <c r="I297" i="7" s="1"/>
  <c r="I298" i="7" s="1"/>
  <c r="I299" i="7" s="1"/>
  <c r="I300" i="7" s="1"/>
  <c r="I301" i="7" s="1"/>
  <c r="I302" i="7" s="1"/>
  <c r="I303" i="7" s="1"/>
  <c r="I304" i="7" s="1"/>
  <c r="I305" i="7" s="1"/>
  <c r="I306" i="7" s="1"/>
  <c r="I307" i="7" s="1"/>
  <c r="I308" i="7" s="1"/>
  <c r="I309" i="7" s="1"/>
  <c r="I310" i="7" s="1"/>
  <c r="I311" i="7" s="1"/>
  <c r="I312" i="7" s="1"/>
  <c r="I313" i="7" s="1"/>
  <c r="I314" i="7" s="1"/>
  <c r="I315" i="7" s="1"/>
  <c r="I316" i="7" s="1"/>
  <c r="I317" i="7" s="1"/>
  <c r="I318" i="7" s="1"/>
  <c r="I319" i="7" s="1"/>
  <c r="I320" i="7" s="1"/>
  <c r="I321" i="7" s="1"/>
  <c r="I322" i="7" s="1"/>
  <c r="I323" i="7" s="1"/>
  <c r="I324" i="7" s="1"/>
  <c r="I325" i="7" s="1"/>
  <c r="I326" i="7" s="1"/>
  <c r="I327" i="7" s="1"/>
  <c r="I328" i="7" s="1"/>
  <c r="I329" i="7" s="1"/>
  <c r="I330" i="7" s="1"/>
  <c r="I331" i="7" s="1"/>
  <c r="I332" i="7" s="1"/>
  <c r="I333" i="7" s="1"/>
  <c r="I334" i="7" s="1"/>
  <c r="I335" i="7" s="1"/>
  <c r="I336" i="7" s="1"/>
  <c r="I337" i="7" s="1"/>
  <c r="I338" i="7" s="1"/>
  <c r="I339" i="7" s="1"/>
  <c r="I340" i="7" s="1"/>
  <c r="I341" i="7" s="1"/>
  <c r="I342" i="7" s="1"/>
  <c r="I343" i="7" s="1"/>
  <c r="I344" i="7" s="1"/>
  <c r="I345" i="7" s="1"/>
  <c r="I346" i="7" s="1"/>
  <c r="I347" i="7" s="1"/>
  <c r="I348" i="7" s="1"/>
  <c r="I349" i="7" s="1"/>
  <c r="I350" i="7" s="1"/>
  <c r="I351" i="7" s="1"/>
  <c r="I352" i="7" s="1"/>
  <c r="I353" i="7" s="1"/>
  <c r="I354" i="7" s="1"/>
  <c r="I355" i="7" s="1"/>
  <c r="I356" i="7" s="1"/>
  <c r="I357" i="7" s="1"/>
  <c r="I358" i="7" s="1"/>
  <c r="I359" i="7" s="1"/>
  <c r="I360" i="7" s="1"/>
  <c r="I361" i="7" s="1"/>
  <c r="I362" i="7" s="1"/>
  <c r="I363" i="7" s="1"/>
  <c r="I4" i="7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7" i="7" s="1"/>
  <c r="H128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H183" i="7" s="1"/>
  <c r="H184" i="7" s="1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H208" i="7" s="1"/>
  <c r="H209" i="7" s="1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31" i="7" s="1"/>
  <c r="H232" i="7" s="1"/>
  <c r="H233" i="7" s="1"/>
  <c r="H234" i="7" s="1"/>
  <c r="H235" i="7" s="1"/>
  <c r="H236" i="7" s="1"/>
  <c r="H237" i="7" s="1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H252" i="7" s="1"/>
  <c r="H253" i="7" s="1"/>
  <c r="H254" i="7" s="1"/>
  <c r="H255" i="7" s="1"/>
  <c r="H256" i="7" s="1"/>
  <c r="H257" i="7" s="1"/>
  <c r="H258" i="7" s="1"/>
  <c r="H259" i="7" s="1"/>
  <c r="H260" i="7" s="1"/>
  <c r="H261" i="7" s="1"/>
  <c r="H262" i="7" s="1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3" i="7" s="1"/>
  <c r="H274" i="7" s="1"/>
  <c r="H275" i="7" s="1"/>
  <c r="H276" i="7" s="1"/>
  <c r="H277" i="7" s="1"/>
  <c r="H278" i="7" s="1"/>
  <c r="H279" i="7" s="1"/>
  <c r="H280" i="7" s="1"/>
  <c r="H281" i="7" s="1"/>
  <c r="H282" i="7" s="1"/>
  <c r="H283" i="7" s="1"/>
  <c r="H284" i="7" s="1"/>
  <c r="H285" i="7" s="1"/>
  <c r="H286" i="7" s="1"/>
  <c r="H287" i="7" s="1"/>
  <c r="H288" i="7" s="1"/>
  <c r="H289" i="7" s="1"/>
  <c r="H290" i="7" s="1"/>
  <c r="H291" i="7" s="1"/>
  <c r="H292" i="7" s="1"/>
  <c r="H293" i="7" s="1"/>
  <c r="H294" i="7" s="1"/>
  <c r="H295" i="7" s="1"/>
  <c r="H296" i="7" s="1"/>
  <c r="H297" i="7" s="1"/>
  <c r="H298" i="7" s="1"/>
  <c r="H299" i="7" s="1"/>
  <c r="H300" i="7" s="1"/>
  <c r="H301" i="7" s="1"/>
  <c r="H302" i="7" s="1"/>
  <c r="H303" i="7" s="1"/>
  <c r="H304" i="7" s="1"/>
  <c r="H305" i="7" s="1"/>
  <c r="H306" i="7" s="1"/>
  <c r="H307" i="7" s="1"/>
  <c r="H308" i="7" s="1"/>
  <c r="H309" i="7" s="1"/>
  <c r="H310" i="7" s="1"/>
  <c r="H311" i="7" s="1"/>
  <c r="H312" i="7" s="1"/>
  <c r="H313" i="7" s="1"/>
  <c r="H314" i="7" s="1"/>
  <c r="H315" i="7" s="1"/>
  <c r="H316" i="7" s="1"/>
  <c r="H317" i="7" s="1"/>
  <c r="H318" i="7" s="1"/>
  <c r="H319" i="7" s="1"/>
  <c r="H320" i="7" s="1"/>
  <c r="H321" i="7" s="1"/>
  <c r="H322" i="7" s="1"/>
  <c r="H323" i="7" s="1"/>
  <c r="H324" i="7" s="1"/>
  <c r="H325" i="7" s="1"/>
  <c r="H326" i="7" s="1"/>
  <c r="H327" i="7" s="1"/>
  <c r="H328" i="7" s="1"/>
  <c r="H329" i="7" s="1"/>
  <c r="H330" i="7" s="1"/>
  <c r="H331" i="7" s="1"/>
  <c r="H332" i="7" s="1"/>
  <c r="H333" i="7" s="1"/>
  <c r="H334" i="7" s="1"/>
  <c r="H335" i="7" s="1"/>
  <c r="H336" i="7" s="1"/>
  <c r="H337" i="7" s="1"/>
  <c r="H338" i="7" s="1"/>
  <c r="H339" i="7" s="1"/>
  <c r="H340" i="7" s="1"/>
  <c r="H341" i="7" s="1"/>
  <c r="H342" i="7" s="1"/>
  <c r="H343" i="7" s="1"/>
  <c r="H344" i="7" s="1"/>
  <c r="H345" i="7" s="1"/>
  <c r="H346" i="7" s="1"/>
  <c r="H347" i="7" s="1"/>
  <c r="H348" i="7" s="1"/>
  <c r="H349" i="7" s="1"/>
  <c r="H350" i="7" s="1"/>
  <c r="H351" i="7" s="1"/>
  <c r="H352" i="7" s="1"/>
  <c r="H353" i="7" s="1"/>
  <c r="H354" i="7" s="1"/>
  <c r="H355" i="7" s="1"/>
  <c r="H356" i="7" s="1"/>
  <c r="H357" i="7" s="1"/>
  <c r="H358" i="7" s="1"/>
  <c r="H359" i="7" s="1"/>
  <c r="H360" i="7" s="1"/>
  <c r="H361" i="7" s="1"/>
  <c r="H362" i="7" s="1"/>
  <c r="H363" i="7" s="1"/>
  <c r="H3" i="7"/>
  <c r="E2" i="7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G233" i="7" s="1"/>
  <c r="G234" i="7" s="1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 s="1"/>
  <c r="G258" i="7" s="1"/>
  <c r="G259" i="7" s="1"/>
  <c r="G260" i="7" s="1"/>
  <c r="G261" i="7" s="1"/>
  <c r="G262" i="7" s="1"/>
  <c r="G263" i="7" s="1"/>
  <c r="G264" i="7" s="1"/>
  <c r="G265" i="7" s="1"/>
  <c r="G266" i="7" s="1"/>
  <c r="G267" i="7" s="1"/>
  <c r="G268" i="7" s="1"/>
  <c r="G269" i="7" s="1"/>
  <c r="G270" i="7" s="1"/>
  <c r="G271" i="7" s="1"/>
  <c r="G272" i="7" s="1"/>
  <c r="G273" i="7" s="1"/>
  <c r="G274" i="7" s="1"/>
  <c r="G275" i="7" s="1"/>
  <c r="G276" i="7" s="1"/>
  <c r="G277" i="7" s="1"/>
  <c r="G278" i="7" s="1"/>
  <c r="G279" i="7" s="1"/>
  <c r="G280" i="7" s="1"/>
  <c r="G281" i="7" s="1"/>
  <c r="G282" i="7" s="1"/>
  <c r="G283" i="7" s="1"/>
  <c r="G284" i="7" s="1"/>
  <c r="G285" i="7" s="1"/>
  <c r="G286" i="7" s="1"/>
  <c r="G287" i="7" s="1"/>
  <c r="G288" i="7" s="1"/>
  <c r="G289" i="7" s="1"/>
  <c r="G290" i="7" s="1"/>
  <c r="G291" i="7" s="1"/>
  <c r="G292" i="7" s="1"/>
  <c r="G293" i="7" s="1"/>
  <c r="G294" i="7" s="1"/>
  <c r="G295" i="7" s="1"/>
  <c r="G296" i="7" s="1"/>
  <c r="G297" i="7" s="1"/>
  <c r="G298" i="7" s="1"/>
  <c r="G299" i="7" s="1"/>
  <c r="G300" i="7" s="1"/>
  <c r="G301" i="7" s="1"/>
  <c r="G302" i="7" s="1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 s="1"/>
  <c r="G314" i="7" s="1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 s="1"/>
  <c r="G327" i="7" s="1"/>
  <c r="G328" i="7" s="1"/>
  <c r="G329" i="7" s="1"/>
  <c r="G330" i="7" s="1"/>
  <c r="G331" i="7" s="1"/>
  <c r="G332" i="7" s="1"/>
  <c r="G333" i="7" s="1"/>
  <c r="G334" i="7" s="1"/>
  <c r="G335" i="7" s="1"/>
  <c r="G336" i="7" s="1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 s="1"/>
  <c r="G348" i="7" s="1"/>
  <c r="G349" i="7" s="1"/>
  <c r="G350" i="7" s="1"/>
  <c r="G351" i="7" s="1"/>
  <c r="G352" i="7" s="1"/>
  <c r="G353" i="7" s="1"/>
  <c r="G354" i="7" s="1"/>
  <c r="G355" i="7" s="1"/>
  <c r="G356" i="7" s="1"/>
  <c r="G357" i="7" s="1"/>
  <c r="G358" i="7" s="1"/>
  <c r="G359" i="7" s="1"/>
  <c r="G360" i="7" s="1"/>
  <c r="G361" i="7" s="1"/>
  <c r="G362" i="7" s="1"/>
  <c r="G363" i="7" s="1"/>
  <c r="G5" i="7"/>
  <c r="G4" i="7"/>
  <c r="C12" i="7"/>
  <c r="C7" i="7"/>
  <c r="C11" i="7"/>
  <c r="C10" i="7"/>
  <c r="B5" i="7"/>
  <c r="C4" i="7"/>
  <c r="A6" i="6"/>
  <c r="F1" i="6"/>
  <c r="D13" i="6"/>
  <c r="D12" i="6"/>
  <c r="D11" i="6"/>
  <c r="D10" i="6"/>
  <c r="D9" i="6"/>
  <c r="D8" i="6"/>
  <c r="D7" i="6"/>
  <c r="D6" i="6"/>
  <c r="D2" i="6"/>
  <c r="D10" i="8" l="1"/>
  <c r="L9" i="8"/>
  <c r="G8" i="8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L8" i="8"/>
  <c r="M8" i="8" s="1"/>
  <c r="M9" i="8" s="1"/>
  <c r="E5" i="6"/>
  <c r="F6" i="6" s="1"/>
  <c r="F7" i="6" s="1"/>
  <c r="F8" i="6" s="1"/>
  <c r="F9" i="6" s="1"/>
  <c r="F10" i="6" s="1"/>
  <c r="F11" i="6" s="1"/>
  <c r="F12" i="6" s="1"/>
  <c r="F13" i="6" s="1"/>
  <c r="N11" i="5"/>
  <c r="N9" i="5"/>
  <c r="N8" i="5"/>
  <c r="R5" i="5"/>
  <c r="P5" i="5"/>
  <c r="O5" i="5"/>
  <c r="N5" i="5"/>
  <c r="K5" i="5"/>
  <c r="J5" i="5"/>
  <c r="H8" i="5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7" i="5"/>
  <c r="H2" i="5"/>
  <c r="H1" i="5"/>
  <c r="F6" i="5"/>
  <c r="E6" i="5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6" i="5"/>
  <c r="O5" i="4"/>
  <c r="N9" i="4"/>
  <c r="N8" i="4"/>
  <c r="N7" i="4"/>
  <c r="N6" i="4"/>
  <c r="N5" i="4"/>
  <c r="L5" i="4"/>
  <c r="F5" i="4"/>
  <c r="K5" i="4"/>
  <c r="E5" i="4"/>
  <c r="J9" i="4"/>
  <c r="J8" i="4"/>
  <c r="J7" i="4"/>
  <c r="J6" i="4"/>
  <c r="J5" i="4"/>
  <c r="C7" i="4"/>
  <c r="C8" i="4" s="1"/>
  <c r="C9" i="4" s="1"/>
  <c r="C6" i="4"/>
  <c r="U27" i="3"/>
  <c r="U28" i="3" s="1"/>
  <c r="U29" i="3" s="1"/>
  <c r="U30" i="3" s="1"/>
  <c r="U31" i="3" s="1"/>
  <c r="U32" i="3" s="1"/>
  <c r="U33" i="3" s="1"/>
  <c r="U26" i="3"/>
  <c r="R7" i="3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Q6" i="3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T5" i="3"/>
  <c r="O5" i="3"/>
  <c r="M25" i="3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L25" i="3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M7" i="3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L6" i="3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J8" i="3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7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3" i="3"/>
  <c r="J2" i="3"/>
  <c r="I2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7" i="3"/>
  <c r="E6" i="3"/>
  <c r="E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8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7" i="3"/>
  <c r="I6" i="2"/>
  <c r="I5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5" i="2"/>
  <c r="G4" i="2"/>
  <c r="G3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4" i="2"/>
  <c r="B8" i="2"/>
  <c r="C7" i="2"/>
  <c r="C6" i="2"/>
  <c r="C1" i="2"/>
  <c r="C5" i="2"/>
  <c r="E8" i="1"/>
  <c r="E9" i="1" s="1"/>
  <c r="E10" i="1" s="1"/>
  <c r="E11" i="1" s="1"/>
  <c r="E12" i="1" s="1"/>
  <c r="E13" i="1" s="1"/>
  <c r="E7" i="1"/>
  <c r="E6" i="1"/>
  <c r="D5" i="1"/>
  <c r="E2" i="1"/>
  <c r="B13" i="1"/>
  <c r="B10" i="1"/>
  <c r="B11" i="1" s="1"/>
  <c r="B12" i="1" s="1"/>
  <c r="B9" i="1"/>
  <c r="B8" i="1"/>
  <c r="B7" i="1"/>
  <c r="M10" i="8" l="1"/>
  <c r="D11" i="8"/>
  <c r="L10" i="8"/>
  <c r="M11" i="8" l="1"/>
  <c r="D12" i="8"/>
  <c r="L11" i="8"/>
  <c r="D13" i="8" l="1"/>
  <c r="L12" i="8"/>
  <c r="M12" i="8" s="1"/>
  <c r="D14" i="8" l="1"/>
  <c r="L13" i="8"/>
  <c r="M13" i="8" s="1"/>
  <c r="D15" i="8" l="1"/>
  <c r="L14" i="8"/>
  <c r="M14" i="8" s="1"/>
  <c r="D16" i="8" l="1"/>
  <c r="L15" i="8"/>
  <c r="M15" i="8" s="1"/>
  <c r="D17" i="8" l="1"/>
  <c r="L16" i="8"/>
  <c r="M16" i="8" s="1"/>
  <c r="D18" i="8" l="1"/>
  <c r="L17" i="8"/>
  <c r="M17" i="8" s="1"/>
  <c r="M18" i="8" l="1"/>
  <c r="D19" i="8"/>
  <c r="L18" i="8"/>
  <c r="M19" i="8" l="1"/>
  <c r="D20" i="8"/>
  <c r="L19" i="8"/>
  <c r="D21" i="8" l="1"/>
  <c r="L20" i="8"/>
  <c r="M20" i="8" s="1"/>
  <c r="D22" i="8" l="1"/>
  <c r="L21" i="8"/>
  <c r="M21" i="8" s="1"/>
  <c r="D23" i="8" l="1"/>
  <c r="L22" i="8"/>
  <c r="M22" i="8" s="1"/>
  <c r="D24" i="8" l="1"/>
  <c r="L23" i="8"/>
  <c r="M23" i="8" s="1"/>
  <c r="D25" i="8" l="1"/>
  <c r="L24" i="8"/>
  <c r="M24" i="8" s="1"/>
  <c r="M25" i="8" l="1"/>
  <c r="D26" i="8"/>
  <c r="L25" i="8"/>
  <c r="M26" i="8" l="1"/>
  <c r="L26" i="8"/>
  <c r="I7" i="8"/>
</calcChain>
</file>

<file path=xl/sharedStrings.xml><?xml version="1.0" encoding="utf-8"?>
<sst xmlns="http://schemas.openxmlformats.org/spreadsheetml/2006/main" count="183" uniqueCount="124">
  <si>
    <t>Tuition Payment</t>
  </si>
  <si>
    <t>time</t>
  </si>
  <si>
    <t>apr</t>
  </si>
  <si>
    <t>per per</t>
  </si>
  <si>
    <t>NPV</t>
  </si>
  <si>
    <t>Check</t>
  </si>
  <si>
    <t>term</t>
  </si>
  <si>
    <t>payment</t>
  </si>
  <si>
    <t>monthly</t>
  </si>
  <si>
    <t>years</t>
  </si>
  <si>
    <t>months</t>
  </si>
  <si>
    <t>rate</t>
  </si>
  <si>
    <t>annual</t>
  </si>
  <si>
    <t>PV</t>
  </si>
  <si>
    <t>PV Check</t>
  </si>
  <si>
    <t>Balance</t>
  </si>
  <si>
    <t>Balance from Table</t>
  </si>
  <si>
    <t>Alternatively</t>
  </si>
  <si>
    <t>pmts</t>
  </si>
  <si>
    <t>Equal to above</t>
  </si>
  <si>
    <t>age</t>
  </si>
  <si>
    <t>start of year</t>
  </si>
  <si>
    <t>saved</t>
  </si>
  <si>
    <t>check</t>
  </si>
  <si>
    <t>inflation</t>
  </si>
  <si>
    <t>real rate</t>
  </si>
  <si>
    <t>real payment</t>
  </si>
  <si>
    <t>nominal</t>
  </si>
  <si>
    <t>Unlike NPV, IRR starts at time zero!</t>
  </si>
  <si>
    <t>Don't forget the zeros</t>
  </si>
  <si>
    <t>try deleting</t>
  </si>
  <si>
    <t>pmt #</t>
  </si>
  <si>
    <t>end of year</t>
  </si>
  <si>
    <t>new</t>
  </si>
  <si>
    <t>used</t>
  </si>
  <si>
    <t>maint</t>
  </si>
  <si>
    <t>used total</t>
  </si>
  <si>
    <t>remember that irr needs to have all negative first, and then positive</t>
  </si>
  <si>
    <t>dr</t>
  </si>
  <si>
    <t>high discount rate prefers used car</t>
  </si>
  <si>
    <t>why?  Future payments less painful</t>
  </si>
  <si>
    <t>low discount rate prefers new car</t>
  </si>
  <si>
    <t>why?  Big payment at end is worth more</t>
  </si>
  <si>
    <t>difference</t>
  </si>
  <si>
    <t>new - used</t>
  </si>
  <si>
    <t>your client sells used cars</t>
  </si>
  <si>
    <t>high discount rate people</t>
  </si>
  <si>
    <t>salary</t>
  </si>
  <si>
    <t>beginning</t>
  </si>
  <si>
    <t>house value</t>
  </si>
  <si>
    <t>pmt</t>
  </si>
  <si>
    <t>salary (real)</t>
  </si>
  <si>
    <t>NPV of Payments</t>
  </si>
  <si>
    <t>Adjustment for 80,000 being in t=1 dollars</t>
  </si>
  <si>
    <t>dividing by (1+inflation) brings back to t=0 dollars</t>
  </si>
  <si>
    <t>pv of salary income</t>
  </si>
  <si>
    <t>all in real terms</t>
  </si>
  <si>
    <t>pv of mortgage payments</t>
  </si>
  <si>
    <t>net</t>
  </si>
  <si>
    <t>life years</t>
  </si>
  <si>
    <t>real consumption</t>
  </si>
  <si>
    <t>new nominal rate</t>
  </si>
  <si>
    <t>house price</t>
  </si>
  <si>
    <t>house</t>
  </si>
  <si>
    <t>lower than before</t>
  </si>
  <si>
    <t>kor</t>
  </si>
  <si>
    <t>milb</t>
  </si>
  <si>
    <t>annual rate</t>
  </si>
  <si>
    <t>semi annual rate</t>
  </si>
  <si>
    <t>payments</t>
  </si>
  <si>
    <t>discounted to presebnt</t>
  </si>
  <si>
    <t>add up</t>
  </si>
  <si>
    <t>interest</t>
  </si>
  <si>
    <t>6 and 3 eights</t>
  </si>
  <si>
    <t xml:space="preserve">months </t>
  </si>
  <si>
    <t>total age</t>
  </si>
  <si>
    <t>rem pmts</t>
  </si>
  <si>
    <t>pv of pmts</t>
  </si>
  <si>
    <t>monthly rate</t>
  </si>
  <si>
    <t>balance</t>
  </si>
  <si>
    <t>value of total mortgage at t=0</t>
  </si>
  <si>
    <t>value left when you've made 56 payments</t>
  </si>
  <si>
    <t>t</t>
  </si>
  <si>
    <t>savings</t>
  </si>
  <si>
    <t>nominal interest rate</t>
  </si>
  <si>
    <t>part a</t>
  </si>
  <si>
    <t xml:space="preserve">inflation rate </t>
  </si>
  <si>
    <t>step 0.5</t>
  </si>
  <si>
    <t>real interest rate</t>
  </si>
  <si>
    <t>part b</t>
  </si>
  <si>
    <t>real amt</t>
  </si>
  <si>
    <t>nominal amt</t>
  </si>
  <si>
    <t>nominal dollars</t>
  </si>
  <si>
    <t>ask professor about link to quiz solutions -- students do not have them</t>
  </si>
  <si>
    <t>cashflows</t>
  </si>
  <si>
    <t>IRR Function</t>
  </si>
  <si>
    <t>irr function</t>
  </si>
  <si>
    <t>schedule an excel tutorial</t>
  </si>
  <si>
    <t>present value</t>
  </si>
  <si>
    <t>interest rate</t>
  </si>
  <si>
    <t># periods</t>
  </si>
  <si>
    <t>payment per period</t>
  </si>
  <si>
    <t>Inputs you have</t>
  </si>
  <si>
    <t>Function you use</t>
  </si>
  <si>
    <t>PMT</t>
  </si>
  <si>
    <t>NPER</t>
  </si>
  <si>
    <t>Special cases</t>
  </si>
  <si>
    <t>Not regular payments</t>
  </si>
  <si>
    <t>notes</t>
  </si>
  <si>
    <t>PV or NPV</t>
  </si>
  <si>
    <t>Actually have a FV</t>
  </si>
  <si>
    <t>Convert FV to PV, use NPER</t>
  </si>
  <si>
    <t>usually have cashflows</t>
  </si>
  <si>
    <t>IRR?, RATE</t>
  </si>
  <si>
    <t>marginal one</t>
  </si>
  <si>
    <t>car</t>
  </si>
  <si>
    <t>total used</t>
  </si>
  <si>
    <t>discount rate</t>
  </si>
  <si>
    <t>"cost" of buying that car</t>
  </si>
  <si>
    <t>`</t>
  </si>
  <si>
    <t>pv of selling new car</t>
  </si>
  <si>
    <t>low dr</t>
  </si>
  <si>
    <t>high dr</t>
  </si>
  <si>
    <t>value at time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</si>
</sst>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0.000%"/>
    <numFmt numFmtId="172" formatCode="0.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2" borderId="0" xfId="0" applyNumberFormat="1" applyFill="1"/>
    <xf numFmtId="44" fontId="0" fillId="2" borderId="0" xfId="1" applyFont="1" applyFill="1"/>
    <xf numFmtId="9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5" fontId="0" fillId="0" borderId="0" xfId="2" applyNumberFormat="1" applyFont="1"/>
    <xf numFmtId="172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8" fontId="0" fillId="0" borderId="0" xfId="1" applyNumberFormat="1" applyFon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15" zoomScaleNormal="115" workbookViewId="0">
      <selection activeCell="D13" sqref="D13"/>
    </sheetView>
  </sheetViews>
  <sheetFormatPr defaultRowHeight="14.5" x14ac:dyDescent="0.35"/>
  <cols>
    <col min="1" max="1" width="10.7265625" bestFit="1" customWidth="1"/>
    <col min="3" max="3" width="14.81640625" bestFit="1" customWidth="1"/>
    <col min="4" max="4" width="10.1796875" bestFit="1" customWidth="1"/>
    <col min="5" max="6" width="11.26953125" bestFit="1" customWidth="1"/>
  </cols>
  <sheetData>
    <row r="1" spans="1:6" x14ac:dyDescent="0.35">
      <c r="C1" t="s">
        <v>67</v>
      </c>
      <c r="D1">
        <v>0.04</v>
      </c>
      <c r="F1" s="1">
        <f>PV(D2,8,C6)</f>
        <v>-73254.814404944191</v>
      </c>
    </row>
    <row r="2" spans="1:6" x14ac:dyDescent="0.35">
      <c r="C2" t="s">
        <v>68</v>
      </c>
      <c r="D2">
        <f>D1/2</f>
        <v>0.02</v>
      </c>
    </row>
    <row r="4" spans="1:6" x14ac:dyDescent="0.35">
      <c r="B4" t="s">
        <v>1</v>
      </c>
      <c r="E4" t="s">
        <v>71</v>
      </c>
    </row>
    <row r="5" spans="1:6" x14ac:dyDescent="0.35">
      <c r="B5">
        <v>0</v>
      </c>
      <c r="C5" t="s">
        <v>69</v>
      </c>
      <c r="D5" t="s">
        <v>70</v>
      </c>
      <c r="E5" s="2">
        <f>SUM(D6:D13)</f>
        <v>73254.814404944234</v>
      </c>
    </row>
    <row r="6" spans="1:6" x14ac:dyDescent="0.35">
      <c r="A6" s="1">
        <f>NPV(D2,C6:C13)</f>
        <v>73254.814404944234</v>
      </c>
      <c r="B6">
        <v>1</v>
      </c>
      <c r="C6" s="2">
        <v>10000</v>
      </c>
      <c r="D6">
        <f>C6/(1+$D$2)^B6</f>
        <v>9803.9215686274511</v>
      </c>
      <c r="F6" s="3">
        <f>E5*(1+$D$2)-C6</f>
        <v>64719.910693043115</v>
      </c>
    </row>
    <row r="7" spans="1:6" x14ac:dyDescent="0.35">
      <c r="B7">
        <v>2</v>
      </c>
      <c r="C7" s="2">
        <v>10000</v>
      </c>
      <c r="D7">
        <f t="shared" ref="D7:D13" si="0">C7/(1+$D$2)^B7</f>
        <v>9611.6878123798542</v>
      </c>
      <c r="F7" s="3">
        <f>F6*(1+$D$2)-C7</f>
        <v>56014.308906903985</v>
      </c>
    </row>
    <row r="8" spans="1:6" x14ac:dyDescent="0.35">
      <c r="B8">
        <v>3</v>
      </c>
      <c r="C8" s="2">
        <v>10000</v>
      </c>
      <c r="D8">
        <f t="shared" si="0"/>
        <v>9423.2233454704456</v>
      </c>
      <c r="F8" s="3">
        <f t="shared" ref="F8:F13" si="1">F7*(1+$D$2)-C8</f>
        <v>47134.595085042063</v>
      </c>
    </row>
    <row r="9" spans="1:6" x14ac:dyDescent="0.35">
      <c r="B9">
        <v>4</v>
      </c>
      <c r="C9" s="2">
        <v>10000</v>
      </c>
      <c r="D9">
        <f t="shared" si="0"/>
        <v>9238.4542602651418</v>
      </c>
      <c r="F9" s="3">
        <f t="shared" si="1"/>
        <v>38077.286986742904</v>
      </c>
    </row>
    <row r="10" spans="1:6" x14ac:dyDescent="0.35">
      <c r="B10">
        <v>5</v>
      </c>
      <c r="C10" s="2">
        <v>10000</v>
      </c>
      <c r="D10">
        <f t="shared" si="0"/>
        <v>9057.3080982991596</v>
      </c>
      <c r="F10" s="3">
        <f t="shared" si="1"/>
        <v>28838.832726477762</v>
      </c>
    </row>
    <row r="11" spans="1:6" x14ac:dyDescent="0.35">
      <c r="B11">
        <v>6</v>
      </c>
      <c r="C11" s="2">
        <v>10000</v>
      </c>
      <c r="D11">
        <f t="shared" si="0"/>
        <v>8879.7138218619202</v>
      </c>
      <c r="F11" s="3">
        <f t="shared" si="1"/>
        <v>19415.609381007318</v>
      </c>
    </row>
    <row r="12" spans="1:6" x14ac:dyDescent="0.35">
      <c r="B12">
        <v>7</v>
      </c>
      <c r="C12" s="2">
        <v>10000</v>
      </c>
      <c r="D12">
        <f t="shared" si="0"/>
        <v>8705.6017861391392</v>
      </c>
      <c r="F12" s="3">
        <f t="shared" si="1"/>
        <v>9803.9215686274656</v>
      </c>
    </row>
    <row r="13" spans="1:6" x14ac:dyDescent="0.35">
      <c r="B13">
        <v>8</v>
      </c>
      <c r="C13" s="2">
        <v>10000</v>
      </c>
      <c r="D13">
        <f t="shared" si="0"/>
        <v>8534.9037119011155</v>
      </c>
      <c r="F13" s="3">
        <f t="shared" si="1"/>
        <v>1.4551915228366852E-11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9"/>
  <sheetViews>
    <sheetView tabSelected="1" topLeftCell="G1" zoomScale="130" zoomScaleNormal="130" workbookViewId="0">
      <selection activeCell="O5" sqref="O5"/>
    </sheetView>
  </sheetViews>
  <sheetFormatPr defaultRowHeight="14.5" x14ac:dyDescent="0.35"/>
  <cols>
    <col min="6" max="6" width="12.453125" bestFit="1" customWidth="1"/>
    <col min="8" max="9" width="10.90625" customWidth="1"/>
    <col min="10" max="10" width="15.1796875" bestFit="1" customWidth="1"/>
    <col min="11" max="11" width="13.90625" bestFit="1" customWidth="1"/>
    <col min="14" max="14" width="13.90625" bestFit="1" customWidth="1"/>
    <col min="15" max="15" width="13.453125" bestFit="1" customWidth="1"/>
    <col min="16" max="16" width="13.90625" bestFit="1" customWidth="1"/>
    <col min="18" max="18" width="12" customWidth="1"/>
  </cols>
  <sheetData>
    <row r="1" spans="2:18" x14ac:dyDescent="0.35">
      <c r="D1" t="s">
        <v>11</v>
      </c>
      <c r="E1">
        <v>6.08E-2</v>
      </c>
      <c r="G1" t="s">
        <v>25</v>
      </c>
      <c r="H1">
        <f>(1+E1)/(1+E2)</f>
        <v>1.02</v>
      </c>
    </row>
    <row r="2" spans="2:18" x14ac:dyDescent="0.35">
      <c r="D2" t="s">
        <v>24</v>
      </c>
      <c r="E2">
        <v>0.04</v>
      </c>
      <c r="H2" s="8">
        <f>H1-1</f>
        <v>2.0000000000000018E-2</v>
      </c>
      <c r="I2" s="8"/>
    </row>
    <row r="3" spans="2:18" x14ac:dyDescent="0.35">
      <c r="B3" t="s">
        <v>48</v>
      </c>
      <c r="N3" t="s">
        <v>56</v>
      </c>
    </row>
    <row r="4" spans="2:18" ht="43.5" x14ac:dyDescent="0.35">
      <c r="B4" t="s">
        <v>20</v>
      </c>
      <c r="C4" t="s">
        <v>1</v>
      </c>
      <c r="D4" t="s">
        <v>47</v>
      </c>
      <c r="E4" t="s">
        <v>50</v>
      </c>
      <c r="H4" t="s">
        <v>51</v>
      </c>
      <c r="J4" t="s">
        <v>52</v>
      </c>
      <c r="K4" s="9" t="s">
        <v>53</v>
      </c>
      <c r="N4" s="10" t="s">
        <v>55</v>
      </c>
      <c r="O4" s="9" t="s">
        <v>57</v>
      </c>
      <c r="P4" t="s">
        <v>58</v>
      </c>
      <c r="Q4" t="s">
        <v>59</v>
      </c>
      <c r="R4" s="9" t="s">
        <v>60</v>
      </c>
    </row>
    <row r="5" spans="2:18" x14ac:dyDescent="0.35">
      <c r="B5">
        <v>25</v>
      </c>
      <c r="C5">
        <v>0</v>
      </c>
      <c r="F5" t="s">
        <v>49</v>
      </c>
      <c r="J5" s="1">
        <f>NPV(H2,H6:H45)</f>
        <v>2605663.0843279161</v>
      </c>
      <c r="K5" s="5">
        <f>J5/(1+E2)</f>
        <v>2505445.273392227</v>
      </c>
      <c r="N5" s="3">
        <f>K5</f>
        <v>2505445.273392227</v>
      </c>
      <c r="O5" s="1">
        <f>F6</f>
        <v>-436729.59941200592</v>
      </c>
      <c r="P5" s="3">
        <f>N5+O5</f>
        <v>2068715.6739802212</v>
      </c>
      <c r="Q5">
        <v>60</v>
      </c>
      <c r="R5" s="1">
        <f>-1*PMT(H2,Q5,P5)</f>
        <v>59512.741812372944</v>
      </c>
    </row>
    <row r="6" spans="2:18" ht="14.4" customHeight="1" x14ac:dyDescent="0.35">
      <c r="B6">
        <f>B5+1</f>
        <v>26</v>
      </c>
      <c r="C6">
        <f>C5+1</f>
        <v>1</v>
      </c>
      <c r="D6">
        <v>80000</v>
      </c>
      <c r="E6">
        <f>D6*0.4</f>
        <v>32000</v>
      </c>
      <c r="F6" s="1">
        <f>PV(E1,30,E6)</f>
        <v>-436729.59941200592</v>
      </c>
      <c r="H6">
        <v>80000</v>
      </c>
      <c r="I6">
        <f>H6/1.04</f>
        <v>76923.076923076922</v>
      </c>
      <c r="J6" s="4">
        <f>NPV(H2,I6:I45)</f>
        <v>2505445.273392227</v>
      </c>
      <c r="K6" s="11" t="s">
        <v>54</v>
      </c>
    </row>
    <row r="7" spans="2:18" x14ac:dyDescent="0.35">
      <c r="B7">
        <f t="shared" ref="B7:B70" si="0">B6+1</f>
        <v>27</v>
      </c>
      <c r="C7">
        <f t="shared" ref="C7:C70" si="1">C6+1</f>
        <v>2</v>
      </c>
      <c r="H7">
        <f>H6*1.01</f>
        <v>80800</v>
      </c>
      <c r="I7">
        <f t="shared" ref="I7:I45" si="2">H7/1.04</f>
        <v>77692.307692307688</v>
      </c>
      <c r="K7" s="11"/>
      <c r="N7" t="s">
        <v>61</v>
      </c>
      <c r="P7" t="s">
        <v>62</v>
      </c>
    </row>
    <row r="8" spans="2:18" x14ac:dyDescent="0.35">
      <c r="B8">
        <f t="shared" si="0"/>
        <v>28</v>
      </c>
      <c r="C8">
        <f t="shared" si="1"/>
        <v>3</v>
      </c>
      <c r="H8">
        <f t="shared" ref="H8:H45" si="3">H7*1.01</f>
        <v>81608</v>
      </c>
      <c r="I8">
        <f t="shared" si="2"/>
        <v>78469.230769230766</v>
      </c>
      <c r="K8" s="11"/>
      <c r="N8">
        <f>(1.02)*(1.05)</f>
        <v>1.0710000000000002</v>
      </c>
    </row>
    <row r="9" spans="2:18" x14ac:dyDescent="0.35">
      <c r="B9">
        <f t="shared" si="0"/>
        <v>29</v>
      </c>
      <c r="C9">
        <f t="shared" si="1"/>
        <v>4</v>
      </c>
      <c r="H9">
        <f t="shared" si="3"/>
        <v>82424.08</v>
      </c>
      <c r="I9">
        <f t="shared" si="2"/>
        <v>79253.923076923078</v>
      </c>
      <c r="K9" s="11"/>
      <c r="N9">
        <f>N8-1</f>
        <v>7.1000000000000174E-2</v>
      </c>
    </row>
    <row r="10" spans="2:18" x14ac:dyDescent="0.35">
      <c r="B10">
        <f t="shared" si="0"/>
        <v>30</v>
      </c>
      <c r="C10">
        <f t="shared" si="1"/>
        <v>5</v>
      </c>
      <c r="H10">
        <f t="shared" si="3"/>
        <v>83248.320800000001</v>
      </c>
      <c r="I10">
        <f t="shared" si="2"/>
        <v>80046.462307692302</v>
      </c>
      <c r="K10" s="11"/>
      <c r="N10" t="s">
        <v>63</v>
      </c>
    </row>
    <row r="11" spans="2:18" x14ac:dyDescent="0.35">
      <c r="B11">
        <f t="shared" si="0"/>
        <v>31</v>
      </c>
      <c r="C11">
        <f t="shared" si="1"/>
        <v>6</v>
      </c>
      <c r="H11">
        <f t="shared" si="3"/>
        <v>84080.804008000006</v>
      </c>
      <c r="I11">
        <f t="shared" si="2"/>
        <v>80846.92693076923</v>
      </c>
      <c r="N11" s="1">
        <f>PV(N9,30,E6)</f>
        <v>-393132.7306955065</v>
      </c>
    </row>
    <row r="12" spans="2:18" x14ac:dyDescent="0.35">
      <c r="B12">
        <f t="shared" si="0"/>
        <v>32</v>
      </c>
      <c r="C12">
        <f t="shared" si="1"/>
        <v>7</v>
      </c>
      <c r="H12">
        <f t="shared" si="3"/>
        <v>84921.612048080002</v>
      </c>
      <c r="I12">
        <f t="shared" si="2"/>
        <v>81655.396200076924</v>
      </c>
      <c r="N12" t="s">
        <v>64</v>
      </c>
    </row>
    <row r="13" spans="2:18" x14ac:dyDescent="0.35">
      <c r="B13">
        <f t="shared" si="0"/>
        <v>33</v>
      </c>
      <c r="C13">
        <f t="shared" si="1"/>
        <v>8</v>
      </c>
      <c r="H13">
        <f t="shared" si="3"/>
        <v>85770.828168560809</v>
      </c>
      <c r="I13">
        <f t="shared" si="2"/>
        <v>82471.950162077701</v>
      </c>
    </row>
    <row r="14" spans="2:18" x14ac:dyDescent="0.35">
      <c r="B14">
        <f t="shared" si="0"/>
        <v>34</v>
      </c>
      <c r="C14">
        <f t="shared" si="1"/>
        <v>9</v>
      </c>
      <c r="H14">
        <f t="shared" si="3"/>
        <v>86628.536450246422</v>
      </c>
      <c r="I14">
        <f t="shared" si="2"/>
        <v>83296.669663698485</v>
      </c>
    </row>
    <row r="15" spans="2:18" x14ac:dyDescent="0.35">
      <c r="B15">
        <f t="shared" si="0"/>
        <v>35</v>
      </c>
      <c r="C15">
        <f t="shared" si="1"/>
        <v>10</v>
      </c>
      <c r="H15">
        <f t="shared" si="3"/>
        <v>87494.821814748881</v>
      </c>
      <c r="I15">
        <f t="shared" si="2"/>
        <v>84129.636360335455</v>
      </c>
    </row>
    <row r="16" spans="2:18" x14ac:dyDescent="0.35">
      <c r="B16">
        <f t="shared" si="0"/>
        <v>36</v>
      </c>
      <c r="C16">
        <f t="shared" si="1"/>
        <v>11</v>
      </c>
      <c r="H16">
        <f t="shared" si="3"/>
        <v>88369.770032896369</v>
      </c>
      <c r="I16">
        <f t="shared" si="2"/>
        <v>84970.932723938808</v>
      </c>
    </row>
    <row r="17" spans="2:9" x14ac:dyDescent="0.35">
      <c r="B17">
        <f t="shared" si="0"/>
        <v>37</v>
      </c>
      <c r="C17">
        <f t="shared" si="1"/>
        <v>12</v>
      </c>
      <c r="H17">
        <f t="shared" si="3"/>
        <v>89253.467733225334</v>
      </c>
      <c r="I17">
        <f t="shared" si="2"/>
        <v>85820.642051178205</v>
      </c>
    </row>
    <row r="18" spans="2:9" x14ac:dyDescent="0.35">
      <c r="B18">
        <f t="shared" si="0"/>
        <v>38</v>
      </c>
      <c r="C18">
        <f t="shared" si="1"/>
        <v>13</v>
      </c>
      <c r="H18">
        <f t="shared" si="3"/>
        <v>90146.002410557587</v>
      </c>
      <c r="I18">
        <f t="shared" si="2"/>
        <v>86678.848471689984</v>
      </c>
    </row>
    <row r="19" spans="2:9" x14ac:dyDescent="0.35">
      <c r="B19">
        <f t="shared" si="0"/>
        <v>39</v>
      </c>
      <c r="C19">
        <f t="shared" si="1"/>
        <v>14</v>
      </c>
      <c r="H19">
        <f t="shared" si="3"/>
        <v>91047.462434663161</v>
      </c>
      <c r="I19">
        <f t="shared" si="2"/>
        <v>87545.636956406888</v>
      </c>
    </row>
    <row r="20" spans="2:9" x14ac:dyDescent="0.35">
      <c r="B20">
        <f t="shared" si="0"/>
        <v>40</v>
      </c>
      <c r="C20">
        <f t="shared" si="1"/>
        <v>15</v>
      </c>
      <c r="H20">
        <f t="shared" si="3"/>
        <v>91957.937059009797</v>
      </c>
      <c r="I20">
        <f t="shared" si="2"/>
        <v>88421.093325970956</v>
      </c>
    </row>
    <row r="21" spans="2:9" x14ac:dyDescent="0.35">
      <c r="B21">
        <f t="shared" si="0"/>
        <v>41</v>
      </c>
      <c r="C21">
        <f t="shared" si="1"/>
        <v>16</v>
      </c>
      <c r="H21">
        <f t="shared" si="3"/>
        <v>92877.516429599898</v>
      </c>
      <c r="I21">
        <f t="shared" si="2"/>
        <v>89305.304259230674</v>
      </c>
    </row>
    <row r="22" spans="2:9" x14ac:dyDescent="0.35">
      <c r="B22">
        <f t="shared" si="0"/>
        <v>42</v>
      </c>
      <c r="C22">
        <f t="shared" si="1"/>
        <v>17</v>
      </c>
      <c r="H22">
        <f t="shared" si="3"/>
        <v>93806.291593895905</v>
      </c>
      <c r="I22">
        <f t="shared" si="2"/>
        <v>90198.35730182298</v>
      </c>
    </row>
    <row r="23" spans="2:9" x14ac:dyDescent="0.35">
      <c r="B23">
        <f t="shared" si="0"/>
        <v>43</v>
      </c>
      <c r="C23">
        <f t="shared" si="1"/>
        <v>18</v>
      </c>
      <c r="H23">
        <f t="shared" si="3"/>
        <v>94744.35450983487</v>
      </c>
      <c r="I23">
        <f t="shared" si="2"/>
        <v>91100.340874841218</v>
      </c>
    </row>
    <row r="24" spans="2:9" x14ac:dyDescent="0.35">
      <c r="B24">
        <f t="shared" si="0"/>
        <v>44</v>
      </c>
      <c r="C24">
        <f t="shared" si="1"/>
        <v>19</v>
      </c>
      <c r="H24">
        <f t="shared" si="3"/>
        <v>95691.798054933213</v>
      </c>
      <c r="I24">
        <f t="shared" si="2"/>
        <v>92011.344283589628</v>
      </c>
    </row>
    <row r="25" spans="2:9" x14ac:dyDescent="0.35">
      <c r="B25">
        <f t="shared" si="0"/>
        <v>45</v>
      </c>
      <c r="C25">
        <f t="shared" si="1"/>
        <v>20</v>
      </c>
      <c r="H25">
        <f t="shared" si="3"/>
        <v>96648.716035482546</v>
      </c>
      <c r="I25">
        <f t="shared" si="2"/>
        <v>92931.45772642552</v>
      </c>
    </row>
    <row r="26" spans="2:9" x14ac:dyDescent="0.35">
      <c r="B26">
        <f t="shared" si="0"/>
        <v>46</v>
      </c>
      <c r="C26">
        <f t="shared" si="1"/>
        <v>21</v>
      </c>
      <c r="H26">
        <f t="shared" si="3"/>
        <v>97615.20319583737</v>
      </c>
      <c r="I26">
        <f t="shared" si="2"/>
        <v>93860.772303689781</v>
      </c>
    </row>
    <row r="27" spans="2:9" x14ac:dyDescent="0.35">
      <c r="B27">
        <f t="shared" si="0"/>
        <v>47</v>
      </c>
      <c r="C27">
        <f t="shared" si="1"/>
        <v>22</v>
      </c>
      <c r="H27">
        <f t="shared" si="3"/>
        <v>98591.35522779575</v>
      </c>
      <c r="I27">
        <f t="shared" si="2"/>
        <v>94799.380026726678</v>
      </c>
    </row>
    <row r="28" spans="2:9" x14ac:dyDescent="0.35">
      <c r="B28">
        <f t="shared" si="0"/>
        <v>48</v>
      </c>
      <c r="C28">
        <f t="shared" si="1"/>
        <v>23</v>
      </c>
      <c r="H28">
        <f t="shared" si="3"/>
        <v>99577.268780073704</v>
      </c>
      <c r="I28">
        <f t="shared" si="2"/>
        <v>95747.373826993949</v>
      </c>
    </row>
    <row r="29" spans="2:9" x14ac:dyDescent="0.35">
      <c r="B29">
        <f t="shared" si="0"/>
        <v>49</v>
      </c>
      <c r="C29">
        <f t="shared" si="1"/>
        <v>24</v>
      </c>
      <c r="H29">
        <f t="shared" si="3"/>
        <v>100573.04146787444</v>
      </c>
      <c r="I29">
        <f t="shared" si="2"/>
        <v>96704.847565263888</v>
      </c>
    </row>
    <row r="30" spans="2:9" x14ac:dyDescent="0.35">
      <c r="B30">
        <f t="shared" si="0"/>
        <v>50</v>
      </c>
      <c r="C30">
        <f t="shared" si="1"/>
        <v>25</v>
      </c>
      <c r="H30">
        <f t="shared" si="3"/>
        <v>101578.77188255319</v>
      </c>
      <c r="I30">
        <f t="shared" si="2"/>
        <v>97671.89604091653</v>
      </c>
    </row>
    <row r="31" spans="2:9" x14ac:dyDescent="0.35">
      <c r="B31">
        <f t="shared" si="0"/>
        <v>51</v>
      </c>
      <c r="C31">
        <f t="shared" si="1"/>
        <v>26</v>
      </c>
      <c r="H31">
        <f t="shared" si="3"/>
        <v>102594.55960137873</v>
      </c>
      <c r="I31">
        <f t="shared" si="2"/>
        <v>98648.615001325699</v>
      </c>
    </row>
    <row r="32" spans="2:9" x14ac:dyDescent="0.35">
      <c r="B32">
        <f t="shared" si="0"/>
        <v>52</v>
      </c>
      <c r="C32">
        <f t="shared" si="1"/>
        <v>27</v>
      </c>
      <c r="H32">
        <f t="shared" si="3"/>
        <v>103620.50519739251</v>
      </c>
      <c r="I32">
        <f t="shared" si="2"/>
        <v>99635.101151338953</v>
      </c>
    </row>
    <row r="33" spans="2:9" x14ac:dyDescent="0.35">
      <c r="B33">
        <f t="shared" si="0"/>
        <v>53</v>
      </c>
      <c r="C33">
        <f t="shared" si="1"/>
        <v>28</v>
      </c>
      <c r="H33">
        <f t="shared" si="3"/>
        <v>104656.71024936644</v>
      </c>
      <c r="I33">
        <f t="shared" si="2"/>
        <v>100631.45216285235</v>
      </c>
    </row>
    <row r="34" spans="2:9" x14ac:dyDescent="0.35">
      <c r="B34">
        <f t="shared" si="0"/>
        <v>54</v>
      </c>
      <c r="C34">
        <f t="shared" si="1"/>
        <v>29</v>
      </c>
      <c r="H34">
        <f t="shared" si="3"/>
        <v>105703.2773518601</v>
      </c>
      <c r="I34">
        <f t="shared" si="2"/>
        <v>101637.76668448087</v>
      </c>
    </row>
    <row r="35" spans="2:9" x14ac:dyDescent="0.35">
      <c r="B35">
        <f t="shared" si="0"/>
        <v>55</v>
      </c>
      <c r="C35">
        <f t="shared" si="1"/>
        <v>30</v>
      </c>
      <c r="H35">
        <f t="shared" si="3"/>
        <v>106760.3101253787</v>
      </c>
      <c r="I35">
        <f t="shared" si="2"/>
        <v>102654.14435132567</v>
      </c>
    </row>
    <row r="36" spans="2:9" x14ac:dyDescent="0.35">
      <c r="B36">
        <f t="shared" si="0"/>
        <v>56</v>
      </c>
      <c r="C36">
        <f t="shared" si="1"/>
        <v>31</v>
      </c>
      <c r="H36">
        <f t="shared" si="3"/>
        <v>107827.91322663249</v>
      </c>
      <c r="I36">
        <f t="shared" si="2"/>
        <v>103680.68579483892</v>
      </c>
    </row>
    <row r="37" spans="2:9" x14ac:dyDescent="0.35">
      <c r="B37">
        <f t="shared" si="0"/>
        <v>57</v>
      </c>
      <c r="C37">
        <f t="shared" si="1"/>
        <v>32</v>
      </c>
      <c r="H37">
        <f t="shared" si="3"/>
        <v>108906.19235889881</v>
      </c>
      <c r="I37">
        <f t="shared" si="2"/>
        <v>104717.49265278732</v>
      </c>
    </row>
    <row r="38" spans="2:9" x14ac:dyDescent="0.35">
      <c r="B38">
        <f t="shared" si="0"/>
        <v>58</v>
      </c>
      <c r="C38">
        <f t="shared" si="1"/>
        <v>33</v>
      </c>
      <c r="H38">
        <f t="shared" si="3"/>
        <v>109995.2542824878</v>
      </c>
      <c r="I38">
        <f t="shared" si="2"/>
        <v>105764.6675793152</v>
      </c>
    </row>
    <row r="39" spans="2:9" x14ac:dyDescent="0.35">
      <c r="B39">
        <f t="shared" si="0"/>
        <v>59</v>
      </c>
      <c r="C39">
        <f t="shared" si="1"/>
        <v>34</v>
      </c>
      <c r="H39">
        <f t="shared" si="3"/>
        <v>111095.20682531268</v>
      </c>
      <c r="I39">
        <f t="shared" si="2"/>
        <v>106822.31425510834</v>
      </c>
    </row>
    <row r="40" spans="2:9" x14ac:dyDescent="0.35">
      <c r="B40">
        <f t="shared" si="0"/>
        <v>60</v>
      </c>
      <c r="C40">
        <f t="shared" si="1"/>
        <v>35</v>
      </c>
      <c r="H40">
        <f t="shared" si="3"/>
        <v>112206.15889356581</v>
      </c>
      <c r="I40">
        <f t="shared" si="2"/>
        <v>107890.53739765943</v>
      </c>
    </row>
    <row r="41" spans="2:9" x14ac:dyDescent="0.35">
      <c r="B41">
        <f t="shared" si="0"/>
        <v>61</v>
      </c>
      <c r="C41">
        <f t="shared" si="1"/>
        <v>36</v>
      </c>
      <c r="H41">
        <f t="shared" si="3"/>
        <v>113328.22048250146</v>
      </c>
      <c r="I41">
        <f t="shared" si="2"/>
        <v>108969.44277163602</v>
      </c>
    </row>
    <row r="42" spans="2:9" x14ac:dyDescent="0.35">
      <c r="B42">
        <f t="shared" si="0"/>
        <v>62</v>
      </c>
      <c r="C42">
        <f t="shared" si="1"/>
        <v>37</v>
      </c>
      <c r="H42">
        <f t="shared" si="3"/>
        <v>114461.50268732647</v>
      </c>
      <c r="I42">
        <f t="shared" si="2"/>
        <v>110059.13719935238</v>
      </c>
    </row>
    <row r="43" spans="2:9" x14ac:dyDescent="0.35">
      <c r="B43">
        <f t="shared" si="0"/>
        <v>63</v>
      </c>
      <c r="C43">
        <f t="shared" si="1"/>
        <v>38</v>
      </c>
      <c r="H43">
        <f t="shared" si="3"/>
        <v>115606.11771419973</v>
      </c>
      <c r="I43">
        <f t="shared" si="2"/>
        <v>111159.7285713459</v>
      </c>
    </row>
    <row r="44" spans="2:9" x14ac:dyDescent="0.35">
      <c r="B44">
        <f t="shared" si="0"/>
        <v>64</v>
      </c>
      <c r="C44">
        <f t="shared" si="1"/>
        <v>39</v>
      </c>
      <c r="H44">
        <f t="shared" si="3"/>
        <v>116762.17889134173</v>
      </c>
      <c r="I44">
        <f t="shared" si="2"/>
        <v>112271.32585705935</v>
      </c>
    </row>
    <row r="45" spans="2:9" x14ac:dyDescent="0.35">
      <c r="B45">
        <f t="shared" si="0"/>
        <v>65</v>
      </c>
      <c r="C45">
        <f t="shared" si="1"/>
        <v>40</v>
      </c>
      <c r="H45">
        <f t="shared" si="3"/>
        <v>117929.80068025514</v>
      </c>
      <c r="I45">
        <f t="shared" si="2"/>
        <v>113394.03911562994</v>
      </c>
    </row>
    <row r="46" spans="2:9" x14ac:dyDescent="0.35">
      <c r="B46">
        <f t="shared" si="0"/>
        <v>66</v>
      </c>
      <c r="C46">
        <f t="shared" si="1"/>
        <v>41</v>
      </c>
    </row>
    <row r="47" spans="2:9" x14ac:dyDescent="0.35">
      <c r="B47">
        <f t="shared" si="0"/>
        <v>67</v>
      </c>
      <c r="C47">
        <f t="shared" si="1"/>
        <v>42</v>
      </c>
    </row>
    <row r="48" spans="2:9" x14ac:dyDescent="0.35">
      <c r="B48">
        <f t="shared" si="0"/>
        <v>68</v>
      </c>
      <c r="C48">
        <f t="shared" si="1"/>
        <v>43</v>
      </c>
    </row>
    <row r="49" spans="2:3" x14ac:dyDescent="0.35">
      <c r="B49">
        <f t="shared" si="0"/>
        <v>69</v>
      </c>
      <c r="C49">
        <f t="shared" si="1"/>
        <v>44</v>
      </c>
    </row>
    <row r="50" spans="2:3" x14ac:dyDescent="0.35">
      <c r="B50">
        <f t="shared" si="0"/>
        <v>70</v>
      </c>
      <c r="C50">
        <f t="shared" si="1"/>
        <v>45</v>
      </c>
    </row>
    <row r="51" spans="2:3" x14ac:dyDescent="0.35">
      <c r="B51">
        <f t="shared" si="0"/>
        <v>71</v>
      </c>
      <c r="C51">
        <f t="shared" si="1"/>
        <v>46</v>
      </c>
    </row>
    <row r="52" spans="2:3" x14ac:dyDescent="0.35">
      <c r="B52">
        <f t="shared" si="0"/>
        <v>72</v>
      </c>
      <c r="C52">
        <f t="shared" si="1"/>
        <v>47</v>
      </c>
    </row>
    <row r="53" spans="2:3" x14ac:dyDescent="0.35">
      <c r="B53">
        <f t="shared" si="0"/>
        <v>73</v>
      </c>
      <c r="C53">
        <f t="shared" si="1"/>
        <v>48</v>
      </c>
    </row>
    <row r="54" spans="2:3" x14ac:dyDescent="0.35">
      <c r="B54">
        <f t="shared" si="0"/>
        <v>74</v>
      </c>
      <c r="C54">
        <f t="shared" si="1"/>
        <v>49</v>
      </c>
    </row>
    <row r="55" spans="2:3" x14ac:dyDescent="0.35">
      <c r="B55">
        <f t="shared" si="0"/>
        <v>75</v>
      </c>
      <c r="C55">
        <f t="shared" si="1"/>
        <v>50</v>
      </c>
    </row>
    <row r="56" spans="2:3" x14ac:dyDescent="0.35">
      <c r="B56">
        <f t="shared" si="0"/>
        <v>76</v>
      </c>
      <c r="C56">
        <f t="shared" si="1"/>
        <v>51</v>
      </c>
    </row>
    <row r="57" spans="2:3" x14ac:dyDescent="0.35">
      <c r="B57">
        <f t="shared" si="0"/>
        <v>77</v>
      </c>
      <c r="C57">
        <f t="shared" si="1"/>
        <v>52</v>
      </c>
    </row>
    <row r="58" spans="2:3" x14ac:dyDescent="0.35">
      <c r="B58">
        <f t="shared" si="0"/>
        <v>78</v>
      </c>
      <c r="C58">
        <f t="shared" si="1"/>
        <v>53</v>
      </c>
    </row>
    <row r="59" spans="2:3" x14ac:dyDescent="0.35">
      <c r="B59">
        <f t="shared" si="0"/>
        <v>79</v>
      </c>
      <c r="C59">
        <f t="shared" si="1"/>
        <v>54</v>
      </c>
    </row>
    <row r="60" spans="2:3" x14ac:dyDescent="0.35">
      <c r="B60">
        <f t="shared" si="0"/>
        <v>80</v>
      </c>
      <c r="C60">
        <f t="shared" si="1"/>
        <v>55</v>
      </c>
    </row>
    <row r="61" spans="2:3" x14ac:dyDescent="0.35">
      <c r="B61">
        <f t="shared" si="0"/>
        <v>81</v>
      </c>
      <c r="C61">
        <f t="shared" si="1"/>
        <v>56</v>
      </c>
    </row>
    <row r="62" spans="2:3" x14ac:dyDescent="0.35">
      <c r="B62">
        <f t="shared" si="0"/>
        <v>82</v>
      </c>
      <c r="C62">
        <f t="shared" si="1"/>
        <v>57</v>
      </c>
    </row>
    <row r="63" spans="2:3" x14ac:dyDescent="0.35">
      <c r="B63">
        <f t="shared" si="0"/>
        <v>83</v>
      </c>
      <c r="C63">
        <f t="shared" si="1"/>
        <v>58</v>
      </c>
    </row>
    <row r="64" spans="2:3" x14ac:dyDescent="0.35">
      <c r="B64">
        <f t="shared" si="0"/>
        <v>84</v>
      </c>
      <c r="C64">
        <f t="shared" si="1"/>
        <v>59</v>
      </c>
    </row>
    <row r="65" spans="2:3" x14ac:dyDescent="0.35">
      <c r="B65">
        <f t="shared" si="0"/>
        <v>85</v>
      </c>
      <c r="C65">
        <f t="shared" si="1"/>
        <v>60</v>
      </c>
    </row>
    <row r="66" spans="2:3" x14ac:dyDescent="0.35">
      <c r="B66">
        <f t="shared" si="0"/>
        <v>86</v>
      </c>
      <c r="C66">
        <f t="shared" si="1"/>
        <v>61</v>
      </c>
    </row>
    <row r="67" spans="2:3" x14ac:dyDescent="0.35">
      <c r="B67">
        <f t="shared" si="0"/>
        <v>87</v>
      </c>
      <c r="C67">
        <f t="shared" si="1"/>
        <v>62</v>
      </c>
    </row>
    <row r="68" spans="2:3" x14ac:dyDescent="0.35">
      <c r="B68">
        <f t="shared" si="0"/>
        <v>88</v>
      </c>
      <c r="C68">
        <f t="shared" si="1"/>
        <v>63</v>
      </c>
    </row>
    <row r="69" spans="2:3" x14ac:dyDescent="0.35">
      <c r="B69">
        <f t="shared" si="0"/>
        <v>89</v>
      </c>
      <c r="C69">
        <f t="shared" si="1"/>
        <v>64</v>
      </c>
    </row>
    <row r="70" spans="2:3" x14ac:dyDescent="0.35">
      <c r="B70">
        <f t="shared" si="0"/>
        <v>90</v>
      </c>
      <c r="C70">
        <f t="shared" si="1"/>
        <v>65</v>
      </c>
    </row>
    <row r="71" spans="2:3" x14ac:dyDescent="0.35">
      <c r="B71">
        <f t="shared" ref="B71:B79" si="4">B70+1</f>
        <v>91</v>
      </c>
      <c r="C71">
        <f t="shared" ref="C71:C79" si="5">C70+1</f>
        <v>66</v>
      </c>
    </row>
    <row r="72" spans="2:3" x14ac:dyDescent="0.35">
      <c r="B72">
        <f t="shared" si="4"/>
        <v>92</v>
      </c>
      <c r="C72">
        <f t="shared" si="5"/>
        <v>67</v>
      </c>
    </row>
    <row r="73" spans="2:3" x14ac:dyDescent="0.35">
      <c r="B73">
        <f t="shared" si="4"/>
        <v>93</v>
      </c>
      <c r="C73">
        <f t="shared" si="5"/>
        <v>68</v>
      </c>
    </row>
    <row r="74" spans="2:3" x14ac:dyDescent="0.35">
      <c r="B74">
        <f t="shared" si="4"/>
        <v>94</v>
      </c>
      <c r="C74">
        <f t="shared" si="5"/>
        <v>69</v>
      </c>
    </row>
    <row r="75" spans="2:3" x14ac:dyDescent="0.35">
      <c r="B75">
        <f t="shared" si="4"/>
        <v>95</v>
      </c>
      <c r="C75">
        <f t="shared" si="5"/>
        <v>70</v>
      </c>
    </row>
    <row r="76" spans="2:3" x14ac:dyDescent="0.35">
      <c r="B76">
        <f t="shared" si="4"/>
        <v>96</v>
      </c>
      <c r="C76">
        <f t="shared" si="5"/>
        <v>71</v>
      </c>
    </row>
    <row r="77" spans="2:3" x14ac:dyDescent="0.35">
      <c r="B77">
        <f t="shared" si="4"/>
        <v>97</v>
      </c>
      <c r="C77">
        <f t="shared" si="5"/>
        <v>72</v>
      </c>
    </row>
    <row r="78" spans="2:3" x14ac:dyDescent="0.35">
      <c r="B78">
        <f t="shared" si="4"/>
        <v>98</v>
      </c>
      <c r="C78">
        <f t="shared" si="5"/>
        <v>73</v>
      </c>
    </row>
    <row r="79" spans="2:3" x14ac:dyDescent="0.35">
      <c r="B79">
        <f t="shared" si="4"/>
        <v>99</v>
      </c>
      <c r="C79">
        <f t="shared" si="5"/>
        <v>74</v>
      </c>
    </row>
  </sheetData>
  <mergeCells count="1">
    <mergeCell ref="K6:K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defaultRowHeight="14.5" x14ac:dyDescent="0.35"/>
  <sheetData>
    <row r="1" spans="1:2" x14ac:dyDescent="0.35">
      <c r="A1" t="s">
        <v>65</v>
      </c>
      <c r="B1">
        <v>6</v>
      </c>
    </row>
    <row r="2" spans="1:2" x14ac:dyDescent="0.35">
      <c r="A2" t="s">
        <v>66</v>
      </c>
      <c r="B2">
        <v>3</v>
      </c>
    </row>
    <row r="4" spans="1:2" x14ac:dyDescent="0.35">
      <c r="A4" t="s">
        <v>93</v>
      </c>
    </row>
    <row r="5" spans="1:2" x14ac:dyDescent="0.35">
      <c r="A5" t="s">
        <v>96</v>
      </c>
    </row>
    <row r="6" spans="1:2" x14ac:dyDescent="0.35">
      <c r="A6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115" zoomScaleNormal="115" workbookViewId="0">
      <selection activeCell="D5" sqref="D5"/>
    </sheetView>
  </sheetViews>
  <sheetFormatPr defaultRowHeight="14.5" x14ac:dyDescent="0.35"/>
  <cols>
    <col min="3" max="3" width="14.54296875" bestFit="1" customWidth="1"/>
    <col min="4" max="4" width="10.90625" bestFit="1" customWidth="1"/>
    <col min="5" max="5" width="11.54296875" bestFit="1" customWidth="1"/>
  </cols>
  <sheetData>
    <row r="1" spans="2:5" x14ac:dyDescent="0.35">
      <c r="D1" t="s">
        <v>2</v>
      </c>
      <c r="E1">
        <v>0.04</v>
      </c>
    </row>
    <row r="2" spans="2:5" x14ac:dyDescent="0.35">
      <c r="D2" t="s">
        <v>3</v>
      </c>
      <c r="E2">
        <f>E1/2</f>
        <v>0.02</v>
      </c>
    </row>
    <row r="4" spans="2:5" x14ac:dyDescent="0.35">
      <c r="B4" t="s">
        <v>1</v>
      </c>
      <c r="C4" t="s">
        <v>0</v>
      </c>
      <c r="D4" t="s">
        <v>4</v>
      </c>
      <c r="E4" t="s">
        <v>5</v>
      </c>
    </row>
    <row r="5" spans="2:5" x14ac:dyDescent="0.35">
      <c r="B5">
        <v>0</v>
      </c>
      <c r="D5" s="4">
        <f>NPV(E2,C6:C13)</f>
        <v>73254.814404944234</v>
      </c>
    </row>
    <row r="6" spans="2:5" x14ac:dyDescent="0.35">
      <c r="B6">
        <v>0.5</v>
      </c>
      <c r="C6" s="2">
        <v>10000</v>
      </c>
      <c r="E6" s="3">
        <f>D5*(1+$E$2)-C6</f>
        <v>64719.910693043115</v>
      </c>
    </row>
    <row r="7" spans="2:5" x14ac:dyDescent="0.35">
      <c r="B7">
        <f>B6+0.5</f>
        <v>1</v>
      </c>
      <c r="C7" s="2">
        <v>10000</v>
      </c>
      <c r="E7" s="3">
        <f>E6*(1+$E$2)-C7</f>
        <v>56014.308906903985</v>
      </c>
    </row>
    <row r="8" spans="2:5" x14ac:dyDescent="0.35">
      <c r="B8">
        <f t="shared" ref="B8:B13" si="0">B7+0.5</f>
        <v>1.5</v>
      </c>
      <c r="C8" s="2">
        <v>10000</v>
      </c>
      <c r="E8" s="3">
        <f t="shared" ref="E8:E13" si="1">E7*(1+$E$2)-C8</f>
        <v>47134.595085042063</v>
      </c>
    </row>
    <row r="9" spans="2:5" x14ac:dyDescent="0.35">
      <c r="B9">
        <f t="shared" si="0"/>
        <v>2</v>
      </c>
      <c r="C9" s="2">
        <v>10000</v>
      </c>
      <c r="E9" s="3">
        <f t="shared" si="1"/>
        <v>38077.286986742904</v>
      </c>
    </row>
    <row r="10" spans="2:5" x14ac:dyDescent="0.35">
      <c r="B10">
        <f t="shared" si="0"/>
        <v>2.5</v>
      </c>
      <c r="C10" s="2">
        <v>10000</v>
      </c>
      <c r="E10" s="3">
        <f t="shared" si="1"/>
        <v>28838.832726477762</v>
      </c>
    </row>
    <row r="11" spans="2:5" x14ac:dyDescent="0.35">
      <c r="B11">
        <f t="shared" si="0"/>
        <v>3</v>
      </c>
      <c r="C11" s="2">
        <v>10000</v>
      </c>
      <c r="E11" s="3">
        <f t="shared" si="1"/>
        <v>19415.609381007318</v>
      </c>
    </row>
    <row r="12" spans="2:5" x14ac:dyDescent="0.35">
      <c r="B12">
        <f t="shared" si="0"/>
        <v>3.5</v>
      </c>
      <c r="C12" s="2">
        <v>10000</v>
      </c>
      <c r="E12" s="3">
        <f t="shared" si="1"/>
        <v>9803.9215686274656</v>
      </c>
    </row>
    <row r="13" spans="2:5" x14ac:dyDescent="0.35">
      <c r="B13">
        <f t="shared" si="0"/>
        <v>4</v>
      </c>
      <c r="C13" s="2">
        <v>10000</v>
      </c>
      <c r="E13" s="3">
        <f t="shared" si="1"/>
        <v>1.4551915228366852E-11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zoomScale="130" zoomScaleNormal="130" workbookViewId="0">
      <selection activeCell="E5" sqref="E5"/>
    </sheetView>
  </sheetViews>
  <sheetFormatPr defaultRowHeight="14.5" x14ac:dyDescent="0.35"/>
  <cols>
    <col min="2" max="2" width="12.453125" bestFit="1" customWidth="1"/>
    <col min="7" max="7" width="12.453125" bestFit="1" customWidth="1"/>
    <col min="9" max="9" width="17.08984375" bestFit="1" customWidth="1"/>
  </cols>
  <sheetData>
    <row r="1" spans="1:10" x14ac:dyDescent="0.35">
      <c r="C1">
        <f>3/8</f>
        <v>0.375</v>
      </c>
      <c r="I1" t="s">
        <v>16</v>
      </c>
    </row>
    <row r="2" spans="1:10" x14ac:dyDescent="0.35">
      <c r="G2" t="s">
        <v>14</v>
      </c>
      <c r="I2" s="2">
        <v>354899.99465697951</v>
      </c>
    </row>
    <row r="3" spans="1:10" x14ac:dyDescent="0.35">
      <c r="B3" t="s">
        <v>7</v>
      </c>
      <c r="C3">
        <v>2356</v>
      </c>
      <c r="D3" t="s">
        <v>8</v>
      </c>
      <c r="F3">
        <v>0</v>
      </c>
      <c r="G3" s="1">
        <f>-1*B8</f>
        <v>377642.83938392764</v>
      </c>
    </row>
    <row r="4" spans="1:10" x14ac:dyDescent="0.35">
      <c r="B4" t="s">
        <v>6</v>
      </c>
      <c r="C4">
        <v>30</v>
      </c>
      <c r="D4" t="s">
        <v>9</v>
      </c>
      <c r="F4">
        <f>F3+1</f>
        <v>1</v>
      </c>
      <c r="G4" s="2">
        <f>G3*(1+$C$7)-$C$3</f>
        <v>377293.0669681548</v>
      </c>
      <c r="I4" t="s">
        <v>17</v>
      </c>
    </row>
    <row r="5" spans="1:10" x14ac:dyDescent="0.35">
      <c r="C5">
        <f>C4*12</f>
        <v>360</v>
      </c>
      <c r="D5" t="s">
        <v>10</v>
      </c>
      <c r="F5">
        <f t="shared" ref="F5:F68" si="0">F4+1</f>
        <v>2</v>
      </c>
      <c r="G5" s="2">
        <f t="shared" ref="G5:G68" si="1">G4*(1+$C$7)-$C$3</f>
        <v>376941.43638642313</v>
      </c>
      <c r="I5">
        <f>C5-48-8</f>
        <v>304</v>
      </c>
      <c r="J5" t="s">
        <v>18</v>
      </c>
    </row>
    <row r="6" spans="1:10" x14ac:dyDescent="0.35">
      <c r="B6" t="s">
        <v>11</v>
      </c>
      <c r="C6">
        <f>0.06375</f>
        <v>6.3750000000000001E-2</v>
      </c>
      <c r="D6" t="s">
        <v>12</v>
      </c>
      <c r="F6">
        <f t="shared" si="0"/>
        <v>3</v>
      </c>
      <c r="G6" s="2">
        <f t="shared" si="1"/>
        <v>376587.93776722602</v>
      </c>
      <c r="I6" s="1">
        <f>PV(C7,I5,C3)</f>
        <v>-354899.99465697788</v>
      </c>
      <c r="J6" t="s">
        <v>19</v>
      </c>
    </row>
    <row r="7" spans="1:10" x14ac:dyDescent="0.35">
      <c r="C7">
        <f>C6/12</f>
        <v>5.3125000000000004E-3</v>
      </c>
      <c r="D7" t="s">
        <v>8</v>
      </c>
      <c r="F7">
        <f t="shared" si="0"/>
        <v>4</v>
      </c>
      <c r="G7" s="2">
        <f t="shared" si="1"/>
        <v>376232.56118661445</v>
      </c>
    </row>
    <row r="8" spans="1:10" x14ac:dyDescent="0.35">
      <c r="A8" t="s">
        <v>13</v>
      </c>
      <c r="B8" s="1">
        <f>PV(C7,C5,C3)</f>
        <v>-377642.83938392764</v>
      </c>
      <c r="F8">
        <f t="shared" si="0"/>
        <v>5</v>
      </c>
      <c r="G8" s="2">
        <f t="shared" si="1"/>
        <v>375875.29666791833</v>
      </c>
    </row>
    <row r="9" spans="1:10" x14ac:dyDescent="0.35">
      <c r="F9">
        <f t="shared" si="0"/>
        <v>6</v>
      </c>
      <c r="G9" s="2">
        <f t="shared" si="1"/>
        <v>375516.13418146665</v>
      </c>
    </row>
    <row r="10" spans="1:10" x14ac:dyDescent="0.35">
      <c r="F10">
        <f t="shared" si="0"/>
        <v>7</v>
      </c>
      <c r="G10" s="2">
        <f t="shared" si="1"/>
        <v>375155.06364430569</v>
      </c>
    </row>
    <row r="11" spans="1:10" x14ac:dyDescent="0.35">
      <c r="F11">
        <f t="shared" si="0"/>
        <v>8</v>
      </c>
      <c r="G11" s="2">
        <f t="shared" si="1"/>
        <v>374792.07491991611</v>
      </c>
    </row>
    <row r="12" spans="1:10" x14ac:dyDescent="0.35">
      <c r="F12">
        <f t="shared" si="0"/>
        <v>9</v>
      </c>
      <c r="G12" s="2">
        <f t="shared" si="1"/>
        <v>374427.15781792818</v>
      </c>
    </row>
    <row r="13" spans="1:10" x14ac:dyDescent="0.35">
      <c r="F13">
        <f t="shared" si="0"/>
        <v>10</v>
      </c>
      <c r="G13" s="2">
        <f t="shared" si="1"/>
        <v>374060.30209383596</v>
      </c>
    </row>
    <row r="14" spans="1:10" x14ac:dyDescent="0.35">
      <c r="F14">
        <f t="shared" si="0"/>
        <v>11</v>
      </c>
      <c r="G14" s="2">
        <f t="shared" si="1"/>
        <v>373691.4974487095</v>
      </c>
    </row>
    <row r="15" spans="1:10" x14ac:dyDescent="0.35">
      <c r="E15">
        <v>1</v>
      </c>
      <c r="F15">
        <f t="shared" si="0"/>
        <v>12</v>
      </c>
      <c r="G15" s="2">
        <f t="shared" si="1"/>
        <v>373320.73352890578</v>
      </c>
    </row>
    <row r="16" spans="1:10" x14ac:dyDescent="0.35">
      <c r="F16">
        <f t="shared" si="0"/>
        <v>13</v>
      </c>
      <c r="G16" s="2">
        <f t="shared" si="1"/>
        <v>372947.99992577813</v>
      </c>
    </row>
    <row r="17" spans="5:7" x14ac:dyDescent="0.35">
      <c r="F17">
        <f t="shared" si="0"/>
        <v>14</v>
      </c>
      <c r="G17" s="2">
        <f t="shared" si="1"/>
        <v>372573.28617538384</v>
      </c>
    </row>
    <row r="18" spans="5:7" x14ac:dyDescent="0.35">
      <c r="F18">
        <f t="shared" si="0"/>
        <v>15</v>
      </c>
      <c r="G18" s="2">
        <f t="shared" si="1"/>
        <v>372196.58175819059</v>
      </c>
    </row>
    <row r="19" spans="5:7" x14ac:dyDescent="0.35">
      <c r="F19">
        <f t="shared" si="0"/>
        <v>16</v>
      </c>
      <c r="G19" s="2">
        <f t="shared" si="1"/>
        <v>371817.87609878101</v>
      </c>
    </row>
    <row r="20" spans="5:7" x14ac:dyDescent="0.35">
      <c r="F20">
        <f t="shared" si="0"/>
        <v>17</v>
      </c>
      <c r="G20" s="2">
        <f t="shared" si="1"/>
        <v>371437.15856555582</v>
      </c>
    </row>
    <row r="21" spans="5:7" x14ac:dyDescent="0.35">
      <c r="F21">
        <f t="shared" si="0"/>
        <v>18</v>
      </c>
      <c r="G21" s="2">
        <f t="shared" si="1"/>
        <v>371054.41847043537</v>
      </c>
    </row>
    <row r="22" spans="5:7" x14ac:dyDescent="0.35">
      <c r="F22">
        <f t="shared" si="0"/>
        <v>19</v>
      </c>
      <c r="G22" s="2">
        <f t="shared" si="1"/>
        <v>370669.64506855956</v>
      </c>
    </row>
    <row r="23" spans="5:7" x14ac:dyDescent="0.35">
      <c r="F23">
        <f t="shared" si="0"/>
        <v>20</v>
      </c>
      <c r="G23" s="2">
        <f t="shared" si="1"/>
        <v>370282.82755798631</v>
      </c>
    </row>
    <row r="24" spans="5:7" x14ac:dyDescent="0.35">
      <c r="F24">
        <f t="shared" si="0"/>
        <v>21</v>
      </c>
      <c r="G24" s="2">
        <f t="shared" si="1"/>
        <v>369893.95507938811</v>
      </c>
    </row>
    <row r="25" spans="5:7" x14ac:dyDescent="0.35">
      <c r="F25">
        <f t="shared" si="0"/>
        <v>22</v>
      </c>
      <c r="G25" s="2">
        <f t="shared" si="1"/>
        <v>369503.01671574736</v>
      </c>
    </row>
    <row r="26" spans="5:7" x14ac:dyDescent="0.35">
      <c r="F26">
        <f t="shared" si="0"/>
        <v>23</v>
      </c>
      <c r="G26" s="2">
        <f t="shared" si="1"/>
        <v>369110.00149204978</v>
      </c>
    </row>
    <row r="27" spans="5:7" x14ac:dyDescent="0.35">
      <c r="E27">
        <v>2</v>
      </c>
      <c r="F27">
        <f t="shared" si="0"/>
        <v>24</v>
      </c>
      <c r="G27" s="2">
        <f t="shared" si="1"/>
        <v>368714.8983749763</v>
      </c>
    </row>
    <row r="28" spans="5:7" x14ac:dyDescent="0.35">
      <c r="F28">
        <f t="shared" si="0"/>
        <v>25</v>
      </c>
      <c r="G28" s="2">
        <f t="shared" si="1"/>
        <v>368317.6962725934</v>
      </c>
    </row>
    <row r="29" spans="5:7" x14ac:dyDescent="0.35">
      <c r="F29">
        <f t="shared" si="0"/>
        <v>26</v>
      </c>
      <c r="G29" s="2">
        <f t="shared" si="1"/>
        <v>367918.38403404155</v>
      </c>
    </row>
    <row r="30" spans="5:7" x14ac:dyDescent="0.35">
      <c r="F30">
        <f t="shared" si="0"/>
        <v>27</v>
      </c>
      <c r="G30" s="2">
        <f t="shared" si="1"/>
        <v>367516.95044922241</v>
      </c>
    </row>
    <row r="31" spans="5:7" x14ac:dyDescent="0.35">
      <c r="F31">
        <f t="shared" si="0"/>
        <v>28</v>
      </c>
      <c r="G31" s="2">
        <f t="shared" si="1"/>
        <v>367113.38424848393</v>
      </c>
    </row>
    <row r="32" spans="5:7" x14ac:dyDescent="0.35">
      <c r="F32">
        <f t="shared" si="0"/>
        <v>29</v>
      </c>
      <c r="G32" s="2">
        <f t="shared" si="1"/>
        <v>366707.67410230404</v>
      </c>
    </row>
    <row r="33" spans="5:7" x14ac:dyDescent="0.35">
      <c r="F33">
        <f t="shared" si="0"/>
        <v>30</v>
      </c>
      <c r="G33" s="2">
        <f t="shared" si="1"/>
        <v>366299.80862097256</v>
      </c>
    </row>
    <row r="34" spans="5:7" x14ac:dyDescent="0.35">
      <c r="F34">
        <f t="shared" si="0"/>
        <v>31</v>
      </c>
      <c r="G34" s="2">
        <f t="shared" si="1"/>
        <v>365889.77635427151</v>
      </c>
    </row>
    <row r="35" spans="5:7" x14ac:dyDescent="0.35">
      <c r="F35">
        <f t="shared" si="0"/>
        <v>32</v>
      </c>
      <c r="G35" s="2">
        <f t="shared" si="1"/>
        <v>365477.56579115358</v>
      </c>
    </row>
    <row r="36" spans="5:7" x14ac:dyDescent="0.35">
      <c r="F36">
        <f t="shared" si="0"/>
        <v>33</v>
      </c>
      <c r="G36" s="2">
        <f t="shared" si="1"/>
        <v>365063.16535941913</v>
      </c>
    </row>
    <row r="37" spans="5:7" x14ac:dyDescent="0.35">
      <c r="F37">
        <f t="shared" si="0"/>
        <v>34</v>
      </c>
      <c r="G37" s="2">
        <f t="shared" si="1"/>
        <v>364646.56342539104</v>
      </c>
    </row>
    <row r="38" spans="5:7" x14ac:dyDescent="0.35">
      <c r="F38">
        <f t="shared" si="0"/>
        <v>35</v>
      </c>
      <c r="G38" s="2">
        <f t="shared" si="1"/>
        <v>364227.74829358846</v>
      </c>
    </row>
    <row r="39" spans="5:7" x14ac:dyDescent="0.35">
      <c r="E39">
        <v>3</v>
      </c>
      <c r="F39">
        <f t="shared" si="0"/>
        <v>36</v>
      </c>
      <c r="G39" s="2">
        <f t="shared" si="1"/>
        <v>363806.70820639818</v>
      </c>
    </row>
    <row r="40" spans="5:7" x14ac:dyDescent="0.35">
      <c r="F40">
        <f t="shared" si="0"/>
        <v>37</v>
      </c>
      <c r="G40" s="2">
        <f t="shared" si="1"/>
        <v>363383.43134374468</v>
      </c>
    </row>
    <row r="41" spans="5:7" x14ac:dyDescent="0.35">
      <c r="F41">
        <f t="shared" si="0"/>
        <v>38</v>
      </c>
      <c r="G41" s="2">
        <f t="shared" si="1"/>
        <v>362957.90582275833</v>
      </c>
    </row>
    <row r="42" spans="5:7" x14ac:dyDescent="0.35">
      <c r="F42">
        <f t="shared" si="0"/>
        <v>39</v>
      </c>
      <c r="G42" s="2">
        <f t="shared" si="1"/>
        <v>362530.11969744175</v>
      </c>
    </row>
    <row r="43" spans="5:7" x14ac:dyDescent="0.35">
      <c r="F43">
        <f t="shared" si="0"/>
        <v>40</v>
      </c>
      <c r="G43" s="2">
        <f t="shared" si="1"/>
        <v>362100.06095833442</v>
      </c>
    </row>
    <row r="44" spans="5:7" x14ac:dyDescent="0.35">
      <c r="F44">
        <f t="shared" si="0"/>
        <v>41</v>
      </c>
      <c r="G44" s="2">
        <f t="shared" si="1"/>
        <v>361667.71753217559</v>
      </c>
    </row>
    <row r="45" spans="5:7" x14ac:dyDescent="0.35">
      <c r="F45">
        <f t="shared" si="0"/>
        <v>42</v>
      </c>
      <c r="G45" s="2">
        <f t="shared" si="1"/>
        <v>361233.07728156529</v>
      </c>
    </row>
    <row r="46" spans="5:7" x14ac:dyDescent="0.35">
      <c r="F46">
        <f t="shared" si="0"/>
        <v>43</v>
      </c>
      <c r="G46" s="2">
        <f t="shared" si="1"/>
        <v>360796.12800462364</v>
      </c>
    </row>
    <row r="47" spans="5:7" x14ac:dyDescent="0.35">
      <c r="F47">
        <f t="shared" si="0"/>
        <v>44</v>
      </c>
      <c r="G47" s="2">
        <f t="shared" si="1"/>
        <v>360356.85743464821</v>
      </c>
    </row>
    <row r="48" spans="5:7" x14ac:dyDescent="0.35">
      <c r="F48">
        <f t="shared" si="0"/>
        <v>45</v>
      </c>
      <c r="G48" s="2">
        <f t="shared" si="1"/>
        <v>359915.25323976978</v>
      </c>
    </row>
    <row r="49" spans="5:8" x14ac:dyDescent="0.35">
      <c r="F49">
        <f t="shared" si="0"/>
        <v>46</v>
      </c>
      <c r="G49" s="2">
        <f t="shared" si="1"/>
        <v>359471.30302260607</v>
      </c>
    </row>
    <row r="50" spans="5:8" x14ac:dyDescent="0.35">
      <c r="F50">
        <f t="shared" si="0"/>
        <v>47</v>
      </c>
      <c r="G50" s="2">
        <f t="shared" si="1"/>
        <v>359024.99431991368</v>
      </c>
    </row>
    <row r="51" spans="5:8" x14ac:dyDescent="0.35">
      <c r="E51">
        <v>4</v>
      </c>
      <c r="F51">
        <f t="shared" si="0"/>
        <v>48</v>
      </c>
      <c r="G51" s="2">
        <f t="shared" si="1"/>
        <v>358576.31460223824</v>
      </c>
    </row>
    <row r="52" spans="5:8" x14ac:dyDescent="0.35">
      <c r="F52">
        <f t="shared" si="0"/>
        <v>49</v>
      </c>
      <c r="G52" s="2">
        <f t="shared" si="1"/>
        <v>358125.25127356267</v>
      </c>
    </row>
    <row r="53" spans="5:8" x14ac:dyDescent="0.35">
      <c r="F53">
        <f t="shared" si="0"/>
        <v>50</v>
      </c>
      <c r="G53" s="2">
        <f t="shared" si="1"/>
        <v>357671.79167095351</v>
      </c>
    </row>
    <row r="54" spans="5:8" x14ac:dyDescent="0.35">
      <c r="F54">
        <f t="shared" si="0"/>
        <v>51</v>
      </c>
      <c r="G54" s="2">
        <f t="shared" si="1"/>
        <v>357215.92306420545</v>
      </c>
    </row>
    <row r="55" spans="5:8" x14ac:dyDescent="0.35">
      <c r="F55">
        <f t="shared" si="0"/>
        <v>52</v>
      </c>
      <c r="G55" s="2">
        <f t="shared" si="1"/>
        <v>356757.63265548408</v>
      </c>
    </row>
    <row r="56" spans="5:8" x14ac:dyDescent="0.35">
      <c r="F56">
        <f t="shared" si="0"/>
        <v>53</v>
      </c>
      <c r="G56" s="2">
        <f t="shared" si="1"/>
        <v>356296.90757896635</v>
      </c>
    </row>
    <row r="57" spans="5:8" x14ac:dyDescent="0.35">
      <c r="F57">
        <f t="shared" si="0"/>
        <v>54</v>
      </c>
      <c r="G57" s="2">
        <f t="shared" si="1"/>
        <v>355833.73490047961</v>
      </c>
    </row>
    <row r="58" spans="5:8" x14ac:dyDescent="0.35">
      <c r="F58">
        <f t="shared" si="0"/>
        <v>55</v>
      </c>
      <c r="G58" s="2">
        <f t="shared" si="1"/>
        <v>355368.10161713843</v>
      </c>
    </row>
    <row r="59" spans="5:8" x14ac:dyDescent="0.35">
      <c r="F59">
        <f t="shared" si="0"/>
        <v>56</v>
      </c>
      <c r="G59" s="2">
        <f t="shared" si="1"/>
        <v>354899.99465697951</v>
      </c>
      <c r="H59" t="s">
        <v>15</v>
      </c>
    </row>
    <row r="60" spans="5:8" x14ac:dyDescent="0.35">
      <c r="F60">
        <f t="shared" si="0"/>
        <v>57</v>
      </c>
      <c r="G60" s="2">
        <f t="shared" si="1"/>
        <v>354429.40087859472</v>
      </c>
    </row>
    <row r="61" spans="5:8" x14ac:dyDescent="0.35">
      <c r="F61">
        <f t="shared" si="0"/>
        <v>58</v>
      </c>
      <c r="G61" s="2">
        <f t="shared" si="1"/>
        <v>353956.30707076227</v>
      </c>
    </row>
    <row r="62" spans="5:8" x14ac:dyDescent="0.35">
      <c r="F62">
        <f t="shared" si="0"/>
        <v>59</v>
      </c>
      <c r="G62" s="2">
        <f t="shared" si="1"/>
        <v>353480.69995207572</v>
      </c>
    </row>
    <row r="63" spans="5:8" x14ac:dyDescent="0.35">
      <c r="F63">
        <f t="shared" si="0"/>
        <v>60</v>
      </c>
      <c r="G63" s="2">
        <f t="shared" si="1"/>
        <v>353002.56617057114</v>
      </c>
    </row>
    <row r="64" spans="5:8" x14ac:dyDescent="0.35">
      <c r="F64">
        <f t="shared" si="0"/>
        <v>61</v>
      </c>
      <c r="G64" s="2">
        <f t="shared" si="1"/>
        <v>352521.8923033523</v>
      </c>
    </row>
    <row r="65" spans="6:7" x14ac:dyDescent="0.35">
      <c r="F65">
        <f t="shared" si="0"/>
        <v>62</v>
      </c>
      <c r="G65" s="2">
        <f t="shared" si="1"/>
        <v>352038.6648562139</v>
      </c>
    </row>
    <row r="66" spans="6:7" x14ac:dyDescent="0.35">
      <c r="F66">
        <f t="shared" si="0"/>
        <v>63</v>
      </c>
      <c r="G66" s="2">
        <f t="shared" si="1"/>
        <v>351552.87026326254</v>
      </c>
    </row>
    <row r="67" spans="6:7" x14ac:dyDescent="0.35">
      <c r="F67">
        <f t="shared" si="0"/>
        <v>64</v>
      </c>
      <c r="G67" s="2">
        <f t="shared" si="1"/>
        <v>351064.49488653615</v>
      </c>
    </row>
    <row r="68" spans="6:7" x14ac:dyDescent="0.35">
      <c r="F68">
        <f t="shared" si="0"/>
        <v>65</v>
      </c>
      <c r="G68" s="2">
        <f t="shared" si="1"/>
        <v>350573.52501562092</v>
      </c>
    </row>
    <row r="69" spans="6:7" x14ac:dyDescent="0.35">
      <c r="F69">
        <f t="shared" ref="F69:F132" si="2">F68+1</f>
        <v>66</v>
      </c>
      <c r="G69" s="2">
        <f t="shared" ref="G69:G132" si="3">G68*(1+$C$7)-$C$3</f>
        <v>350079.94686726644</v>
      </c>
    </row>
    <row r="70" spans="6:7" x14ac:dyDescent="0.35">
      <c r="F70">
        <f t="shared" si="2"/>
        <v>67</v>
      </c>
      <c r="G70" s="2">
        <f t="shared" si="3"/>
        <v>349583.74658499879</v>
      </c>
    </row>
    <row r="71" spans="6:7" x14ac:dyDescent="0.35">
      <c r="F71">
        <f t="shared" si="2"/>
        <v>68</v>
      </c>
      <c r="G71" s="2">
        <f t="shared" si="3"/>
        <v>349084.91023873159</v>
      </c>
    </row>
    <row r="72" spans="6:7" x14ac:dyDescent="0.35">
      <c r="F72">
        <f t="shared" si="2"/>
        <v>69</v>
      </c>
      <c r="G72" s="2">
        <f t="shared" si="3"/>
        <v>348583.42382437486</v>
      </c>
    </row>
    <row r="73" spans="6:7" x14ac:dyDescent="0.35">
      <c r="F73">
        <f t="shared" si="2"/>
        <v>70</v>
      </c>
      <c r="G73" s="2">
        <f t="shared" si="3"/>
        <v>348079.27326344186</v>
      </c>
    </row>
    <row r="74" spans="6:7" x14ac:dyDescent="0.35">
      <c r="F74">
        <f t="shared" si="2"/>
        <v>71</v>
      </c>
      <c r="G74" s="2">
        <f t="shared" si="3"/>
        <v>347572.4444026539</v>
      </c>
    </row>
    <row r="75" spans="6:7" x14ac:dyDescent="0.35">
      <c r="F75">
        <f t="shared" si="2"/>
        <v>72</v>
      </c>
      <c r="G75" s="2">
        <f t="shared" si="3"/>
        <v>347062.92301354301</v>
      </c>
    </row>
    <row r="76" spans="6:7" x14ac:dyDescent="0.35">
      <c r="F76">
        <f t="shared" si="2"/>
        <v>73</v>
      </c>
      <c r="G76" s="2">
        <f t="shared" si="3"/>
        <v>346550.6947920525</v>
      </c>
    </row>
    <row r="77" spans="6:7" x14ac:dyDescent="0.35">
      <c r="F77">
        <f t="shared" si="2"/>
        <v>74</v>
      </c>
      <c r="G77" s="2">
        <f t="shared" si="3"/>
        <v>346035.74535813532</v>
      </c>
    </row>
    <row r="78" spans="6:7" x14ac:dyDescent="0.35">
      <c r="F78">
        <f t="shared" si="2"/>
        <v>75</v>
      </c>
      <c r="G78" s="2">
        <f t="shared" si="3"/>
        <v>345518.06025535043</v>
      </c>
    </row>
    <row r="79" spans="6:7" x14ac:dyDescent="0.35">
      <c r="F79">
        <f t="shared" si="2"/>
        <v>76</v>
      </c>
      <c r="G79" s="2">
        <f t="shared" si="3"/>
        <v>344997.62495045702</v>
      </c>
    </row>
    <row r="80" spans="6:7" x14ac:dyDescent="0.35">
      <c r="F80">
        <f t="shared" si="2"/>
        <v>77</v>
      </c>
      <c r="G80" s="2">
        <f t="shared" si="3"/>
        <v>344474.42483300634</v>
      </c>
    </row>
    <row r="81" spans="6:7" x14ac:dyDescent="0.35">
      <c r="F81">
        <f t="shared" si="2"/>
        <v>78</v>
      </c>
      <c r="G81" s="2">
        <f t="shared" si="3"/>
        <v>343948.44521493168</v>
      </c>
    </row>
    <row r="82" spans="6:7" x14ac:dyDescent="0.35">
      <c r="F82">
        <f t="shared" si="2"/>
        <v>79</v>
      </c>
      <c r="G82" s="2">
        <f t="shared" si="3"/>
        <v>343419.67133013601</v>
      </c>
    </row>
    <row r="83" spans="6:7" x14ac:dyDescent="0.35">
      <c r="F83">
        <f t="shared" si="2"/>
        <v>80</v>
      </c>
      <c r="G83" s="2">
        <f t="shared" si="3"/>
        <v>342888.08833407739</v>
      </c>
    </row>
    <row r="84" spans="6:7" x14ac:dyDescent="0.35">
      <c r="F84">
        <f t="shared" si="2"/>
        <v>81</v>
      </c>
      <c r="G84" s="2">
        <f t="shared" si="3"/>
        <v>342353.68130335218</v>
      </c>
    </row>
    <row r="85" spans="6:7" x14ac:dyDescent="0.35">
      <c r="F85">
        <f t="shared" si="2"/>
        <v>82</v>
      </c>
      <c r="G85" s="2">
        <f t="shared" si="3"/>
        <v>341816.43523527624</v>
      </c>
    </row>
    <row r="86" spans="6:7" x14ac:dyDescent="0.35">
      <c r="F86">
        <f t="shared" si="2"/>
        <v>83</v>
      </c>
      <c r="G86" s="2">
        <f t="shared" si="3"/>
        <v>341276.33504746365</v>
      </c>
    </row>
    <row r="87" spans="6:7" x14ac:dyDescent="0.35">
      <c r="F87">
        <f t="shared" si="2"/>
        <v>84</v>
      </c>
      <c r="G87" s="2">
        <f t="shared" si="3"/>
        <v>340733.36557740334</v>
      </c>
    </row>
    <row r="88" spans="6:7" x14ac:dyDescent="0.35">
      <c r="F88">
        <f t="shared" si="2"/>
        <v>85</v>
      </c>
      <c r="G88" s="2">
        <f t="shared" si="3"/>
        <v>340187.5115820333</v>
      </c>
    </row>
    <row r="89" spans="6:7" x14ac:dyDescent="0.35">
      <c r="F89">
        <f t="shared" si="2"/>
        <v>86</v>
      </c>
      <c r="G89" s="2">
        <f t="shared" si="3"/>
        <v>339638.75773731287</v>
      </c>
    </row>
    <row r="90" spans="6:7" x14ac:dyDescent="0.35">
      <c r="F90">
        <f t="shared" si="2"/>
        <v>87</v>
      </c>
      <c r="G90" s="2">
        <f t="shared" si="3"/>
        <v>339087.08863779239</v>
      </c>
    </row>
    <row r="91" spans="6:7" x14ac:dyDescent="0.35">
      <c r="F91">
        <f t="shared" si="2"/>
        <v>88</v>
      </c>
      <c r="G91" s="2">
        <f t="shared" si="3"/>
        <v>338532.4887961807</v>
      </c>
    </row>
    <row r="92" spans="6:7" x14ac:dyDescent="0.35">
      <c r="F92">
        <f t="shared" si="2"/>
        <v>89</v>
      </c>
      <c r="G92" s="2">
        <f t="shared" si="3"/>
        <v>337974.94264291041</v>
      </c>
    </row>
    <row r="93" spans="6:7" x14ac:dyDescent="0.35">
      <c r="F93">
        <f t="shared" si="2"/>
        <v>90</v>
      </c>
      <c r="G93" s="2">
        <f t="shared" si="3"/>
        <v>337414.43452570087</v>
      </c>
    </row>
    <row r="94" spans="6:7" x14ac:dyDescent="0.35">
      <c r="F94">
        <f t="shared" si="2"/>
        <v>91</v>
      </c>
      <c r="G94" s="2">
        <f t="shared" si="3"/>
        <v>336850.94870911865</v>
      </c>
    </row>
    <row r="95" spans="6:7" x14ac:dyDescent="0.35">
      <c r="F95">
        <f t="shared" si="2"/>
        <v>92</v>
      </c>
      <c r="G95" s="2">
        <f t="shared" si="3"/>
        <v>336284.46937413584</v>
      </c>
    </row>
    <row r="96" spans="6:7" x14ac:dyDescent="0.35">
      <c r="F96">
        <f t="shared" si="2"/>
        <v>93</v>
      </c>
      <c r="G96" s="2">
        <f t="shared" si="3"/>
        <v>335714.98061768594</v>
      </c>
    </row>
    <row r="97" spans="6:7" x14ac:dyDescent="0.35">
      <c r="F97">
        <f t="shared" si="2"/>
        <v>94</v>
      </c>
      <c r="G97" s="2">
        <f t="shared" si="3"/>
        <v>335142.46645221743</v>
      </c>
    </row>
    <row r="98" spans="6:7" x14ac:dyDescent="0.35">
      <c r="F98">
        <f t="shared" si="2"/>
        <v>95</v>
      </c>
      <c r="G98" s="2">
        <f t="shared" si="3"/>
        <v>334566.91080524487</v>
      </c>
    </row>
    <row r="99" spans="6:7" x14ac:dyDescent="0.35">
      <c r="F99">
        <f t="shared" si="2"/>
        <v>96</v>
      </c>
      <c r="G99" s="2">
        <f t="shared" si="3"/>
        <v>333988.29751889774</v>
      </c>
    </row>
    <row r="100" spans="6:7" x14ac:dyDescent="0.35">
      <c r="F100">
        <f t="shared" si="2"/>
        <v>97</v>
      </c>
      <c r="G100" s="2">
        <f t="shared" si="3"/>
        <v>333406.61034946691</v>
      </c>
    </row>
    <row r="101" spans="6:7" x14ac:dyDescent="0.35">
      <c r="F101">
        <f t="shared" si="2"/>
        <v>98</v>
      </c>
      <c r="G101" s="2">
        <f t="shared" si="3"/>
        <v>332821.83296694845</v>
      </c>
    </row>
    <row r="102" spans="6:7" x14ac:dyDescent="0.35">
      <c r="F102">
        <f t="shared" si="2"/>
        <v>99</v>
      </c>
      <c r="G102" s="2">
        <f t="shared" si="3"/>
        <v>332233.94895458536</v>
      </c>
    </row>
    <row r="103" spans="6:7" x14ac:dyDescent="0.35">
      <c r="F103">
        <f t="shared" si="2"/>
        <v>100</v>
      </c>
      <c r="G103" s="2">
        <f t="shared" si="3"/>
        <v>331642.94180840661</v>
      </c>
    </row>
    <row r="104" spans="6:7" x14ac:dyDescent="0.35">
      <c r="F104">
        <f t="shared" si="2"/>
        <v>101</v>
      </c>
      <c r="G104" s="2">
        <f t="shared" si="3"/>
        <v>331048.79493676376</v>
      </c>
    </row>
    <row r="105" spans="6:7" x14ac:dyDescent="0.35">
      <c r="F105">
        <f t="shared" si="2"/>
        <v>102</v>
      </c>
      <c r="G105" s="2">
        <f t="shared" si="3"/>
        <v>330451.49165986537</v>
      </c>
    </row>
    <row r="106" spans="6:7" x14ac:dyDescent="0.35">
      <c r="F106">
        <f t="shared" si="2"/>
        <v>103</v>
      </c>
      <c r="G106" s="2">
        <f t="shared" si="3"/>
        <v>329851.01520930842</v>
      </c>
    </row>
    <row r="107" spans="6:7" x14ac:dyDescent="0.35">
      <c r="F107">
        <f t="shared" si="2"/>
        <v>104</v>
      </c>
      <c r="G107" s="2">
        <f t="shared" si="3"/>
        <v>329247.34872760787</v>
      </c>
    </row>
    <row r="108" spans="6:7" x14ac:dyDescent="0.35">
      <c r="F108">
        <f t="shared" si="2"/>
        <v>105</v>
      </c>
      <c r="G108" s="2">
        <f t="shared" si="3"/>
        <v>328640.47526772332</v>
      </c>
    </row>
    <row r="109" spans="6:7" x14ac:dyDescent="0.35">
      <c r="F109">
        <f t="shared" si="2"/>
        <v>106</v>
      </c>
      <c r="G109" s="2">
        <f t="shared" si="3"/>
        <v>328030.37779258314</v>
      </c>
    </row>
    <row r="110" spans="6:7" x14ac:dyDescent="0.35">
      <c r="F110">
        <f t="shared" si="2"/>
        <v>107</v>
      </c>
      <c r="G110" s="2">
        <f t="shared" si="3"/>
        <v>327417.03917460627</v>
      </c>
    </row>
    <row r="111" spans="6:7" x14ac:dyDescent="0.35">
      <c r="F111">
        <f t="shared" si="2"/>
        <v>108</v>
      </c>
      <c r="G111" s="2">
        <f t="shared" si="3"/>
        <v>326800.44219522137</v>
      </c>
    </row>
    <row r="112" spans="6:7" x14ac:dyDescent="0.35">
      <c r="F112">
        <f t="shared" si="2"/>
        <v>109</v>
      </c>
      <c r="G112" s="2">
        <f t="shared" si="3"/>
        <v>326180.5695443835</v>
      </c>
    </row>
    <row r="113" spans="6:7" x14ac:dyDescent="0.35">
      <c r="F113">
        <f t="shared" si="2"/>
        <v>110</v>
      </c>
      <c r="G113" s="2">
        <f t="shared" si="3"/>
        <v>325557.40382008808</v>
      </c>
    </row>
    <row r="114" spans="6:7" x14ac:dyDescent="0.35">
      <c r="F114">
        <f t="shared" si="2"/>
        <v>111</v>
      </c>
      <c r="G114" s="2">
        <f t="shared" si="3"/>
        <v>324930.92752788233</v>
      </c>
    </row>
    <row r="115" spans="6:7" x14ac:dyDescent="0.35">
      <c r="F115">
        <f t="shared" si="2"/>
        <v>112</v>
      </c>
      <c r="G115" s="2">
        <f t="shared" si="3"/>
        <v>324301.12308037421</v>
      </c>
    </row>
    <row r="116" spans="6:7" x14ac:dyDescent="0.35">
      <c r="F116">
        <f t="shared" si="2"/>
        <v>113</v>
      </c>
      <c r="G116" s="2">
        <f t="shared" si="3"/>
        <v>323667.97279673873</v>
      </c>
    </row>
    <row r="117" spans="6:7" x14ac:dyDescent="0.35">
      <c r="F117">
        <f t="shared" si="2"/>
        <v>114</v>
      </c>
      <c r="G117" s="2">
        <f t="shared" si="3"/>
        <v>323031.45890222141</v>
      </c>
    </row>
    <row r="118" spans="6:7" x14ac:dyDescent="0.35">
      <c r="F118">
        <f t="shared" si="2"/>
        <v>115</v>
      </c>
      <c r="G118" s="2">
        <f t="shared" si="3"/>
        <v>322391.56352763949</v>
      </c>
    </row>
    <row r="119" spans="6:7" x14ac:dyDescent="0.35">
      <c r="F119">
        <f t="shared" si="2"/>
        <v>116</v>
      </c>
      <c r="G119" s="2">
        <f t="shared" si="3"/>
        <v>321748.26870888012</v>
      </c>
    </row>
    <row r="120" spans="6:7" x14ac:dyDescent="0.35">
      <c r="F120">
        <f t="shared" si="2"/>
        <v>117</v>
      </c>
      <c r="G120" s="2">
        <f t="shared" si="3"/>
        <v>321101.55638639606</v>
      </c>
    </row>
    <row r="121" spans="6:7" x14ac:dyDescent="0.35">
      <c r="F121">
        <f t="shared" si="2"/>
        <v>118</v>
      </c>
      <c r="G121" s="2">
        <f t="shared" si="3"/>
        <v>320451.40840469883</v>
      </c>
    </row>
    <row r="122" spans="6:7" x14ac:dyDescent="0.35">
      <c r="F122">
        <f t="shared" si="2"/>
        <v>119</v>
      </c>
      <c r="G122" s="2">
        <f t="shared" si="3"/>
        <v>319797.80651184882</v>
      </c>
    </row>
    <row r="123" spans="6:7" x14ac:dyDescent="0.35">
      <c r="F123">
        <f t="shared" si="2"/>
        <v>120</v>
      </c>
      <c r="G123" s="2">
        <f t="shared" si="3"/>
        <v>319140.73235894303</v>
      </c>
    </row>
    <row r="124" spans="6:7" x14ac:dyDescent="0.35">
      <c r="F124">
        <f t="shared" si="2"/>
        <v>121</v>
      </c>
      <c r="G124" s="2">
        <f t="shared" si="3"/>
        <v>318480.16749959992</v>
      </c>
    </row>
    <row r="125" spans="6:7" x14ac:dyDescent="0.35">
      <c r="F125">
        <f t="shared" si="2"/>
        <v>122</v>
      </c>
      <c r="G125" s="2">
        <f t="shared" si="3"/>
        <v>317816.09338944155</v>
      </c>
    </row>
    <row r="126" spans="6:7" x14ac:dyDescent="0.35">
      <c r="F126">
        <f t="shared" si="2"/>
        <v>123</v>
      </c>
      <c r="G126" s="2">
        <f t="shared" si="3"/>
        <v>317148.491385573</v>
      </c>
    </row>
    <row r="127" spans="6:7" x14ac:dyDescent="0.35">
      <c r="F127">
        <f t="shared" si="2"/>
        <v>124</v>
      </c>
      <c r="G127" s="2">
        <f t="shared" si="3"/>
        <v>316477.34274605889</v>
      </c>
    </row>
    <row r="128" spans="6:7" x14ac:dyDescent="0.35">
      <c r="F128">
        <f t="shared" si="2"/>
        <v>125</v>
      </c>
      <c r="G128" s="2">
        <f t="shared" si="3"/>
        <v>315802.62862939737</v>
      </c>
    </row>
    <row r="129" spans="6:7" x14ac:dyDescent="0.35">
      <c r="F129">
        <f t="shared" si="2"/>
        <v>126</v>
      </c>
      <c r="G129" s="2">
        <f t="shared" si="3"/>
        <v>315124.33009399107</v>
      </c>
    </row>
    <row r="130" spans="6:7" x14ac:dyDescent="0.35">
      <c r="F130">
        <f t="shared" si="2"/>
        <v>127</v>
      </c>
      <c r="G130" s="2">
        <f t="shared" si="3"/>
        <v>314442.42809761543</v>
      </c>
    </row>
    <row r="131" spans="6:7" x14ac:dyDescent="0.35">
      <c r="F131">
        <f t="shared" si="2"/>
        <v>128</v>
      </c>
      <c r="G131" s="2">
        <f t="shared" si="3"/>
        <v>313756.90349688404</v>
      </c>
    </row>
    <row r="132" spans="6:7" x14ac:dyDescent="0.35">
      <c r="F132">
        <f t="shared" si="2"/>
        <v>129</v>
      </c>
      <c r="G132" s="2">
        <f t="shared" si="3"/>
        <v>313067.73704671126</v>
      </c>
    </row>
    <row r="133" spans="6:7" x14ac:dyDescent="0.35">
      <c r="F133">
        <f t="shared" ref="F133:F196" si="4">F132+1</f>
        <v>130</v>
      </c>
      <c r="G133" s="2">
        <f t="shared" ref="G133:G196" si="5">G132*(1+$C$7)-$C$3</f>
        <v>312374.90939977195</v>
      </c>
    </row>
    <row r="134" spans="6:7" x14ac:dyDescent="0.35">
      <c r="F134">
        <f t="shared" si="4"/>
        <v>131</v>
      </c>
      <c r="G134" s="2">
        <f t="shared" si="5"/>
        <v>311678.40110595827</v>
      </c>
    </row>
    <row r="135" spans="6:7" x14ac:dyDescent="0.35">
      <c r="F135">
        <f t="shared" si="4"/>
        <v>132</v>
      </c>
      <c r="G135" s="2">
        <f t="shared" si="5"/>
        <v>310978.19261183369</v>
      </c>
    </row>
    <row r="136" spans="6:7" x14ac:dyDescent="0.35">
      <c r="F136">
        <f t="shared" si="4"/>
        <v>133</v>
      </c>
      <c r="G136" s="2">
        <f t="shared" si="5"/>
        <v>310274.26426008408</v>
      </c>
    </row>
    <row r="137" spans="6:7" x14ac:dyDescent="0.35">
      <c r="F137">
        <f t="shared" si="4"/>
        <v>134</v>
      </c>
      <c r="G137" s="2">
        <f t="shared" si="5"/>
        <v>309566.59628896578</v>
      </c>
    </row>
    <row r="138" spans="6:7" x14ac:dyDescent="0.35">
      <c r="F138">
        <f t="shared" si="4"/>
        <v>135</v>
      </c>
      <c r="G138" s="2">
        <f t="shared" si="5"/>
        <v>308855.16883175093</v>
      </c>
    </row>
    <row r="139" spans="6:7" x14ac:dyDescent="0.35">
      <c r="F139">
        <f t="shared" si="4"/>
        <v>136</v>
      </c>
      <c r="G139" s="2">
        <f t="shared" si="5"/>
        <v>308139.96191616962</v>
      </c>
    </row>
    <row r="140" spans="6:7" x14ac:dyDescent="0.35">
      <c r="F140">
        <f t="shared" si="4"/>
        <v>137</v>
      </c>
      <c r="G140" s="2">
        <f t="shared" si="5"/>
        <v>307420.9554638493</v>
      </c>
    </row>
    <row r="141" spans="6:7" x14ac:dyDescent="0.35">
      <c r="F141">
        <f t="shared" si="4"/>
        <v>138</v>
      </c>
      <c r="G141" s="2">
        <f t="shared" si="5"/>
        <v>306698.129289751</v>
      </c>
    </row>
    <row r="142" spans="6:7" x14ac:dyDescent="0.35">
      <c r="F142">
        <f t="shared" si="4"/>
        <v>139</v>
      </c>
      <c r="G142" s="2">
        <f t="shared" si="5"/>
        <v>305971.4631016028</v>
      </c>
    </row>
    <row r="143" spans="6:7" x14ac:dyDescent="0.35">
      <c r="F143">
        <f t="shared" si="4"/>
        <v>140</v>
      </c>
      <c r="G143" s="2">
        <f t="shared" si="5"/>
        <v>305240.9364993301</v>
      </c>
    </row>
    <row r="144" spans="6:7" x14ac:dyDescent="0.35">
      <c r="F144">
        <f t="shared" si="4"/>
        <v>141</v>
      </c>
      <c r="G144" s="2">
        <f t="shared" si="5"/>
        <v>304506.52897448279</v>
      </c>
    </row>
    <row r="145" spans="6:7" x14ac:dyDescent="0.35">
      <c r="F145">
        <f t="shared" si="4"/>
        <v>142</v>
      </c>
      <c r="G145" s="2">
        <f t="shared" si="5"/>
        <v>303768.21990965976</v>
      </c>
    </row>
    <row r="146" spans="6:7" x14ac:dyDescent="0.35">
      <c r="F146">
        <f t="shared" si="4"/>
        <v>143</v>
      </c>
      <c r="G146" s="2">
        <f t="shared" si="5"/>
        <v>303025.98857792985</v>
      </c>
    </row>
    <row r="147" spans="6:7" x14ac:dyDescent="0.35">
      <c r="F147">
        <f t="shared" si="4"/>
        <v>144</v>
      </c>
      <c r="G147" s="2">
        <f t="shared" si="5"/>
        <v>302279.81414225011</v>
      </c>
    </row>
    <row r="148" spans="6:7" x14ac:dyDescent="0.35">
      <c r="F148">
        <f t="shared" si="4"/>
        <v>145</v>
      </c>
      <c r="G148" s="2">
        <f t="shared" si="5"/>
        <v>301529.67565488082</v>
      </c>
    </row>
    <row r="149" spans="6:7" x14ac:dyDescent="0.35">
      <c r="F149">
        <f t="shared" si="4"/>
        <v>146</v>
      </c>
      <c r="G149" s="2">
        <f t="shared" si="5"/>
        <v>300775.55205679737</v>
      </c>
    </row>
    <row r="150" spans="6:7" x14ac:dyDescent="0.35">
      <c r="F150">
        <f t="shared" si="4"/>
        <v>147</v>
      </c>
      <c r="G150" s="2">
        <f t="shared" si="5"/>
        <v>300017.4221770991</v>
      </c>
    </row>
    <row r="151" spans="6:7" x14ac:dyDescent="0.35">
      <c r="F151">
        <f t="shared" si="4"/>
        <v>148</v>
      </c>
      <c r="G151" s="2">
        <f t="shared" si="5"/>
        <v>299255.26473241497</v>
      </c>
    </row>
    <row r="152" spans="6:7" x14ac:dyDescent="0.35">
      <c r="F152">
        <f t="shared" si="4"/>
        <v>149</v>
      </c>
      <c r="G152" s="2">
        <f t="shared" si="5"/>
        <v>298489.05832630594</v>
      </c>
    </row>
    <row r="153" spans="6:7" x14ac:dyDescent="0.35">
      <c r="F153">
        <f t="shared" si="4"/>
        <v>150</v>
      </c>
      <c r="G153" s="2">
        <f t="shared" si="5"/>
        <v>297718.78144866443</v>
      </c>
    </row>
    <row r="154" spans="6:7" x14ac:dyDescent="0.35">
      <c r="F154">
        <f t="shared" si="4"/>
        <v>151</v>
      </c>
      <c r="G154" s="2">
        <f t="shared" si="5"/>
        <v>296944.4124751105</v>
      </c>
    </row>
    <row r="155" spans="6:7" x14ac:dyDescent="0.35">
      <c r="F155">
        <f t="shared" si="4"/>
        <v>152</v>
      </c>
      <c r="G155" s="2">
        <f t="shared" si="5"/>
        <v>296165.92966638453</v>
      </c>
    </row>
    <row r="156" spans="6:7" x14ac:dyDescent="0.35">
      <c r="F156">
        <f t="shared" si="4"/>
        <v>153</v>
      </c>
      <c r="G156" s="2">
        <f t="shared" si="5"/>
        <v>295383.31116773724</v>
      </c>
    </row>
    <row r="157" spans="6:7" x14ac:dyDescent="0.35">
      <c r="F157">
        <f t="shared" si="4"/>
        <v>154</v>
      </c>
      <c r="G157" s="2">
        <f t="shared" si="5"/>
        <v>294596.53500831587</v>
      </c>
    </row>
    <row r="158" spans="6:7" x14ac:dyDescent="0.35">
      <c r="F158">
        <f t="shared" si="4"/>
        <v>155</v>
      </c>
      <c r="G158" s="2">
        <f t="shared" si="5"/>
        <v>293805.57910054759</v>
      </c>
    </row>
    <row r="159" spans="6:7" x14ac:dyDescent="0.35">
      <c r="F159">
        <f t="shared" si="4"/>
        <v>156</v>
      </c>
      <c r="G159" s="2">
        <f t="shared" si="5"/>
        <v>293010.42123951926</v>
      </c>
    </row>
    <row r="160" spans="6:7" x14ac:dyDescent="0.35">
      <c r="F160">
        <f t="shared" si="4"/>
        <v>157</v>
      </c>
      <c r="G160" s="2">
        <f t="shared" si="5"/>
        <v>292211.0391023542</v>
      </c>
    </row>
    <row r="161" spans="6:7" x14ac:dyDescent="0.35">
      <c r="F161">
        <f t="shared" si="4"/>
        <v>158</v>
      </c>
      <c r="G161" s="2">
        <f t="shared" si="5"/>
        <v>291407.4102475855</v>
      </c>
    </row>
    <row r="162" spans="6:7" x14ac:dyDescent="0.35">
      <c r="F162">
        <f t="shared" si="4"/>
        <v>159</v>
      </c>
      <c r="G162" s="2">
        <f t="shared" si="5"/>
        <v>290599.51211452583</v>
      </c>
    </row>
    <row r="163" spans="6:7" x14ac:dyDescent="0.35">
      <c r="F163">
        <f t="shared" si="4"/>
        <v>160</v>
      </c>
      <c r="G163" s="2">
        <f t="shared" si="5"/>
        <v>289787.32202263427</v>
      </c>
    </row>
    <row r="164" spans="6:7" x14ac:dyDescent="0.35">
      <c r="F164">
        <f t="shared" si="4"/>
        <v>161</v>
      </c>
      <c r="G164" s="2">
        <f t="shared" si="5"/>
        <v>288970.81717087951</v>
      </c>
    </row>
    <row r="165" spans="6:7" x14ac:dyDescent="0.35">
      <c r="F165">
        <f t="shared" si="4"/>
        <v>162</v>
      </c>
      <c r="G165" s="2">
        <f t="shared" si="5"/>
        <v>288149.97463709983</v>
      </c>
    </row>
    <row r="166" spans="6:7" x14ac:dyDescent="0.35">
      <c r="F166">
        <f t="shared" si="4"/>
        <v>163</v>
      </c>
      <c r="G166" s="2">
        <f t="shared" si="5"/>
        <v>287324.77137735946</v>
      </c>
    </row>
    <row r="167" spans="6:7" x14ac:dyDescent="0.35">
      <c r="F167">
        <f t="shared" si="4"/>
        <v>164</v>
      </c>
      <c r="G167" s="2">
        <f t="shared" si="5"/>
        <v>286495.18422530172</v>
      </c>
    </row>
    <row r="168" spans="6:7" x14ac:dyDescent="0.35">
      <c r="F168">
        <f t="shared" si="4"/>
        <v>165</v>
      </c>
      <c r="G168" s="2">
        <f t="shared" si="5"/>
        <v>285661.18989149865</v>
      </c>
    </row>
    <row r="169" spans="6:7" x14ac:dyDescent="0.35">
      <c r="F169">
        <f t="shared" si="4"/>
        <v>166</v>
      </c>
      <c r="G169" s="2">
        <f t="shared" si="5"/>
        <v>284822.76496279723</v>
      </c>
    </row>
    <row r="170" spans="6:7" x14ac:dyDescent="0.35">
      <c r="F170">
        <f t="shared" si="4"/>
        <v>167</v>
      </c>
      <c r="G170" s="2">
        <f t="shared" si="5"/>
        <v>283979.88590166211</v>
      </c>
    </row>
    <row r="171" spans="6:7" x14ac:dyDescent="0.35">
      <c r="F171">
        <f t="shared" si="4"/>
        <v>168</v>
      </c>
      <c r="G171" s="2">
        <f t="shared" si="5"/>
        <v>283132.5290455147</v>
      </c>
    </row>
    <row r="172" spans="6:7" x14ac:dyDescent="0.35">
      <c r="F172">
        <f t="shared" si="4"/>
        <v>169</v>
      </c>
      <c r="G172" s="2">
        <f t="shared" si="5"/>
        <v>282280.67060606903</v>
      </c>
    </row>
    <row r="173" spans="6:7" x14ac:dyDescent="0.35">
      <c r="F173">
        <f t="shared" si="4"/>
        <v>170</v>
      </c>
      <c r="G173" s="2">
        <f t="shared" si="5"/>
        <v>281424.28666866379</v>
      </c>
    </row>
    <row r="174" spans="6:7" x14ac:dyDescent="0.35">
      <c r="F174">
        <f t="shared" si="4"/>
        <v>171</v>
      </c>
      <c r="G174" s="2">
        <f t="shared" si="5"/>
        <v>280563.3531915911</v>
      </c>
    </row>
    <row r="175" spans="6:7" x14ac:dyDescent="0.35">
      <c r="F175">
        <f t="shared" si="4"/>
        <v>172</v>
      </c>
      <c r="G175" s="2">
        <f t="shared" si="5"/>
        <v>279697.84600542142</v>
      </c>
    </row>
    <row r="176" spans="6:7" x14ac:dyDescent="0.35">
      <c r="F176">
        <f t="shared" si="4"/>
        <v>173</v>
      </c>
      <c r="G176" s="2">
        <f t="shared" si="5"/>
        <v>278827.74081232527</v>
      </c>
    </row>
    <row r="177" spans="6:7" x14ac:dyDescent="0.35">
      <c r="F177">
        <f t="shared" si="4"/>
        <v>174</v>
      </c>
      <c r="G177" s="2">
        <f t="shared" si="5"/>
        <v>277953.01318539074</v>
      </c>
    </row>
    <row r="178" spans="6:7" x14ac:dyDescent="0.35">
      <c r="F178">
        <f t="shared" si="4"/>
        <v>175</v>
      </c>
      <c r="G178" s="2">
        <f t="shared" si="5"/>
        <v>277073.63856793812</v>
      </c>
    </row>
    <row r="179" spans="6:7" x14ac:dyDescent="0.35">
      <c r="F179">
        <f t="shared" si="4"/>
        <v>176</v>
      </c>
      <c r="G179" s="2">
        <f t="shared" si="5"/>
        <v>276189.59227283031</v>
      </c>
    </row>
    <row r="180" spans="6:7" x14ac:dyDescent="0.35">
      <c r="F180">
        <f t="shared" si="4"/>
        <v>177</v>
      </c>
      <c r="G180" s="2">
        <f t="shared" si="5"/>
        <v>275300.84948177973</v>
      </c>
    </row>
    <row r="181" spans="6:7" x14ac:dyDescent="0.35">
      <c r="F181">
        <f t="shared" si="4"/>
        <v>178</v>
      </c>
      <c r="G181" s="2">
        <f t="shared" si="5"/>
        <v>274407.3852446517</v>
      </c>
    </row>
    <row r="182" spans="6:7" x14ac:dyDescent="0.35">
      <c r="F182">
        <f t="shared" si="4"/>
        <v>179</v>
      </c>
      <c r="G182" s="2">
        <f t="shared" si="5"/>
        <v>273509.17447876395</v>
      </c>
    </row>
    <row r="183" spans="6:7" x14ac:dyDescent="0.35">
      <c r="F183">
        <f t="shared" si="4"/>
        <v>180</v>
      </c>
      <c r="G183" s="2">
        <f t="shared" si="5"/>
        <v>272606.19196818239</v>
      </c>
    </row>
    <row r="184" spans="6:7" x14ac:dyDescent="0.35">
      <c r="F184">
        <f t="shared" si="4"/>
        <v>181</v>
      </c>
      <c r="G184" s="2">
        <f t="shared" si="5"/>
        <v>271698.41236301337</v>
      </c>
    </row>
    <row r="185" spans="6:7" x14ac:dyDescent="0.35">
      <c r="F185">
        <f t="shared" si="4"/>
        <v>182</v>
      </c>
      <c r="G185" s="2">
        <f t="shared" si="5"/>
        <v>270785.81017869187</v>
      </c>
    </row>
    <row r="186" spans="6:7" x14ac:dyDescent="0.35">
      <c r="F186">
        <f t="shared" si="4"/>
        <v>183</v>
      </c>
      <c r="G186" s="2">
        <f t="shared" si="5"/>
        <v>269868.35979526618</v>
      </c>
    </row>
    <row r="187" spans="6:7" x14ac:dyDescent="0.35">
      <c r="F187">
        <f t="shared" si="4"/>
        <v>184</v>
      </c>
      <c r="G187" s="2">
        <f t="shared" si="5"/>
        <v>268946.03545667854</v>
      </c>
    </row>
    <row r="188" spans="6:7" x14ac:dyDescent="0.35">
      <c r="F188">
        <f t="shared" si="4"/>
        <v>185</v>
      </c>
      <c r="G188" s="2">
        <f t="shared" si="5"/>
        <v>268018.81127004215</v>
      </c>
    </row>
    <row r="189" spans="6:7" x14ac:dyDescent="0.35">
      <c r="F189">
        <f t="shared" si="4"/>
        <v>186</v>
      </c>
      <c r="G189" s="2">
        <f t="shared" si="5"/>
        <v>267086.66120491427</v>
      </c>
    </row>
    <row r="190" spans="6:7" x14ac:dyDescent="0.35">
      <c r="F190">
        <f t="shared" si="4"/>
        <v>187</v>
      </c>
      <c r="G190" s="2">
        <f t="shared" si="5"/>
        <v>266149.55909256538</v>
      </c>
    </row>
    <row r="191" spans="6:7" x14ac:dyDescent="0.35">
      <c r="F191">
        <f t="shared" si="4"/>
        <v>188</v>
      </c>
      <c r="G191" s="2">
        <f t="shared" si="5"/>
        <v>265207.47862524464</v>
      </c>
    </row>
    <row r="192" spans="6:7" x14ac:dyDescent="0.35">
      <c r="F192">
        <f t="shared" si="4"/>
        <v>189</v>
      </c>
      <c r="G192" s="2">
        <f t="shared" si="5"/>
        <v>264260.39335544128</v>
      </c>
    </row>
    <row r="193" spans="6:7" x14ac:dyDescent="0.35">
      <c r="F193">
        <f t="shared" si="4"/>
        <v>190</v>
      </c>
      <c r="G193" s="2">
        <f t="shared" si="5"/>
        <v>263308.27669514209</v>
      </c>
    </row>
    <row r="194" spans="6:7" x14ac:dyDescent="0.35">
      <c r="F194">
        <f t="shared" si="4"/>
        <v>191</v>
      </c>
      <c r="G194" s="2">
        <f t="shared" si="5"/>
        <v>262351.10191508505</v>
      </c>
    </row>
    <row r="195" spans="6:7" x14ac:dyDescent="0.35">
      <c r="F195">
        <f t="shared" si="4"/>
        <v>192</v>
      </c>
      <c r="G195" s="2">
        <f t="shared" si="5"/>
        <v>261388.84214400896</v>
      </c>
    </row>
    <row r="196" spans="6:7" x14ac:dyDescent="0.35">
      <c r="F196">
        <f t="shared" si="4"/>
        <v>193</v>
      </c>
      <c r="G196" s="2">
        <f t="shared" si="5"/>
        <v>260421.47036789905</v>
      </c>
    </row>
    <row r="197" spans="6:7" x14ac:dyDescent="0.35">
      <c r="F197">
        <f t="shared" ref="F197:F260" si="6">F196+1</f>
        <v>194</v>
      </c>
      <c r="G197" s="2">
        <f t="shared" ref="G197:G260" si="7">G196*(1+$C$7)-$C$3</f>
        <v>259448.95942922853</v>
      </c>
    </row>
    <row r="198" spans="6:7" x14ac:dyDescent="0.35">
      <c r="F198">
        <f t="shared" si="6"/>
        <v>195</v>
      </c>
      <c r="G198" s="2">
        <f t="shared" si="7"/>
        <v>258471.28202619634</v>
      </c>
    </row>
    <row r="199" spans="6:7" x14ac:dyDescent="0.35">
      <c r="F199">
        <f t="shared" si="6"/>
        <v>196</v>
      </c>
      <c r="G199" s="2">
        <f t="shared" si="7"/>
        <v>257488.41071196052</v>
      </c>
    </row>
    <row r="200" spans="6:7" x14ac:dyDescent="0.35">
      <c r="F200">
        <f t="shared" si="6"/>
        <v>197</v>
      </c>
      <c r="G200" s="2">
        <f t="shared" si="7"/>
        <v>256500.31789386782</v>
      </c>
    </row>
    <row r="201" spans="6:7" x14ac:dyDescent="0.35">
      <c r="F201">
        <f t="shared" si="6"/>
        <v>198</v>
      </c>
      <c r="G201" s="2">
        <f t="shared" si="7"/>
        <v>255506.97583267902</v>
      </c>
    </row>
    <row r="202" spans="6:7" x14ac:dyDescent="0.35">
      <c r="F202">
        <f t="shared" si="6"/>
        <v>199</v>
      </c>
      <c r="G202" s="2">
        <f t="shared" si="7"/>
        <v>254508.35664179013</v>
      </c>
    </row>
    <row r="203" spans="6:7" x14ac:dyDescent="0.35">
      <c r="F203">
        <f t="shared" si="6"/>
        <v>200</v>
      </c>
      <c r="G203" s="2">
        <f t="shared" si="7"/>
        <v>253504.43228644965</v>
      </c>
    </row>
    <row r="204" spans="6:7" x14ac:dyDescent="0.35">
      <c r="F204">
        <f t="shared" si="6"/>
        <v>201</v>
      </c>
      <c r="G204" s="2">
        <f t="shared" si="7"/>
        <v>252495.17458297143</v>
      </c>
    </row>
    <row r="205" spans="6:7" x14ac:dyDescent="0.35">
      <c r="F205">
        <f t="shared" si="6"/>
        <v>202</v>
      </c>
      <c r="G205" s="2">
        <f t="shared" si="7"/>
        <v>251480.5551979435</v>
      </c>
    </row>
    <row r="206" spans="6:7" x14ac:dyDescent="0.35">
      <c r="F206">
        <f t="shared" si="6"/>
        <v>203</v>
      </c>
      <c r="G206" s="2">
        <f t="shared" si="7"/>
        <v>250460.54564743259</v>
      </c>
    </row>
    <row r="207" spans="6:7" x14ac:dyDescent="0.35">
      <c r="F207">
        <f t="shared" si="6"/>
        <v>204</v>
      </c>
      <c r="G207" s="2">
        <f t="shared" si="7"/>
        <v>249435.11729618459</v>
      </c>
    </row>
    <row r="208" spans="6:7" x14ac:dyDescent="0.35">
      <c r="F208">
        <f t="shared" si="6"/>
        <v>205</v>
      </c>
      <c r="G208" s="2">
        <f t="shared" si="7"/>
        <v>248404.2413568206</v>
      </c>
    </row>
    <row r="209" spans="6:7" x14ac:dyDescent="0.35">
      <c r="F209">
        <f t="shared" si="6"/>
        <v>206</v>
      </c>
      <c r="G209" s="2">
        <f t="shared" si="7"/>
        <v>247367.88888902872</v>
      </c>
    </row>
    <row r="210" spans="6:7" x14ac:dyDescent="0.35">
      <c r="F210">
        <f t="shared" si="6"/>
        <v>207</v>
      </c>
      <c r="G210" s="2">
        <f t="shared" si="7"/>
        <v>246326.03079875169</v>
      </c>
    </row>
    <row r="211" spans="6:7" x14ac:dyDescent="0.35">
      <c r="F211">
        <f t="shared" si="6"/>
        <v>208</v>
      </c>
      <c r="G211" s="2">
        <f t="shared" si="7"/>
        <v>245278.63783737007</v>
      </c>
    </row>
    <row r="212" spans="6:7" x14ac:dyDescent="0.35">
      <c r="F212">
        <f t="shared" si="6"/>
        <v>209</v>
      </c>
      <c r="G212" s="2">
        <f t="shared" si="7"/>
        <v>244225.68060088111</v>
      </c>
    </row>
    <row r="213" spans="6:7" x14ac:dyDescent="0.35">
      <c r="F213">
        <f t="shared" si="6"/>
        <v>210</v>
      </c>
      <c r="G213" s="2">
        <f t="shared" si="7"/>
        <v>243167.12952907331</v>
      </c>
    </row>
    <row r="214" spans="6:7" x14ac:dyDescent="0.35">
      <c r="F214">
        <f t="shared" si="6"/>
        <v>211</v>
      </c>
      <c r="G214" s="2">
        <f t="shared" si="7"/>
        <v>242102.95490469653</v>
      </c>
    </row>
    <row r="215" spans="6:7" x14ac:dyDescent="0.35">
      <c r="F215">
        <f t="shared" si="6"/>
        <v>212</v>
      </c>
      <c r="G215" s="2">
        <f t="shared" si="7"/>
        <v>241033.12685262773</v>
      </c>
    </row>
    <row r="216" spans="6:7" x14ac:dyDescent="0.35">
      <c r="F216">
        <f t="shared" si="6"/>
        <v>213</v>
      </c>
      <c r="G216" s="2">
        <f t="shared" si="7"/>
        <v>239957.61533903232</v>
      </c>
    </row>
    <row r="217" spans="6:7" x14ac:dyDescent="0.35">
      <c r="F217">
        <f t="shared" si="6"/>
        <v>214</v>
      </c>
      <c r="G217" s="2">
        <f t="shared" si="7"/>
        <v>238876.39017052093</v>
      </c>
    </row>
    <row r="218" spans="6:7" x14ac:dyDescent="0.35">
      <c r="F218">
        <f t="shared" si="6"/>
        <v>215</v>
      </c>
      <c r="G218" s="2">
        <f t="shared" si="7"/>
        <v>237789.42099330184</v>
      </c>
    </row>
    <row r="219" spans="6:7" x14ac:dyDescent="0.35">
      <c r="F219">
        <f t="shared" si="6"/>
        <v>216</v>
      </c>
      <c r="G219" s="2">
        <f t="shared" si="7"/>
        <v>236696.67729232876</v>
      </c>
    </row>
    <row r="220" spans="6:7" x14ac:dyDescent="0.35">
      <c r="F220">
        <f t="shared" si="6"/>
        <v>217</v>
      </c>
      <c r="G220" s="2">
        <f t="shared" si="7"/>
        <v>235598.12839044427</v>
      </c>
    </row>
    <row r="221" spans="6:7" x14ac:dyDescent="0.35">
      <c r="F221">
        <f t="shared" si="6"/>
        <v>218</v>
      </c>
      <c r="G221" s="2">
        <f t="shared" si="7"/>
        <v>234493.74344751853</v>
      </c>
    </row>
    <row r="222" spans="6:7" x14ac:dyDescent="0.35">
      <c r="F222">
        <f t="shared" si="6"/>
        <v>219</v>
      </c>
      <c r="G222" s="2">
        <f t="shared" si="7"/>
        <v>233383.49145958349</v>
      </c>
    </row>
    <row r="223" spans="6:7" x14ac:dyDescent="0.35">
      <c r="F223">
        <f t="shared" si="6"/>
        <v>220</v>
      </c>
      <c r="G223" s="2">
        <f t="shared" si="7"/>
        <v>232267.34125796254</v>
      </c>
    </row>
    <row r="224" spans="6:7" x14ac:dyDescent="0.35">
      <c r="F224">
        <f t="shared" si="6"/>
        <v>221</v>
      </c>
      <c r="G224" s="2">
        <f t="shared" si="7"/>
        <v>231145.26150839549</v>
      </c>
    </row>
    <row r="225" spans="6:7" x14ac:dyDescent="0.35">
      <c r="F225">
        <f t="shared" si="6"/>
        <v>222</v>
      </c>
      <c r="G225" s="2">
        <f t="shared" si="7"/>
        <v>230017.22071015884</v>
      </c>
    </row>
    <row r="226" spans="6:7" x14ac:dyDescent="0.35">
      <c r="F226">
        <f t="shared" si="6"/>
        <v>223</v>
      </c>
      <c r="G226" s="2">
        <f t="shared" si="7"/>
        <v>228883.18719518158</v>
      </c>
    </row>
    <row r="227" spans="6:7" x14ac:dyDescent="0.35">
      <c r="F227">
        <f t="shared" si="6"/>
        <v>224</v>
      </c>
      <c r="G227" s="2">
        <f t="shared" si="7"/>
        <v>227743.12912715599</v>
      </c>
    </row>
    <row r="228" spans="6:7" x14ac:dyDescent="0.35">
      <c r="F228">
        <f t="shared" si="6"/>
        <v>225</v>
      </c>
      <c r="G228" s="2">
        <f t="shared" si="7"/>
        <v>226597.01450064403</v>
      </c>
    </row>
    <row r="229" spans="6:7" x14ac:dyDescent="0.35">
      <c r="F229">
        <f t="shared" si="6"/>
        <v>226</v>
      </c>
      <c r="G229" s="2">
        <f t="shared" si="7"/>
        <v>225444.8111401787</v>
      </c>
    </row>
    <row r="230" spans="6:7" x14ac:dyDescent="0.35">
      <c r="F230">
        <f t="shared" si="6"/>
        <v>227</v>
      </c>
      <c r="G230" s="2">
        <f t="shared" si="7"/>
        <v>224286.48669936092</v>
      </c>
    </row>
    <row r="231" spans="6:7" x14ac:dyDescent="0.35">
      <c r="F231">
        <f t="shared" si="6"/>
        <v>228</v>
      </c>
      <c r="G231" s="2">
        <f t="shared" si="7"/>
        <v>223122.00865995127</v>
      </c>
    </row>
    <row r="232" spans="6:7" x14ac:dyDescent="0.35">
      <c r="F232">
        <f t="shared" si="6"/>
        <v>229</v>
      </c>
      <c r="G232" s="2">
        <f t="shared" si="7"/>
        <v>221951.34433095728</v>
      </c>
    </row>
    <row r="233" spans="6:7" x14ac:dyDescent="0.35">
      <c r="F233">
        <f t="shared" si="6"/>
        <v>230</v>
      </c>
      <c r="G233" s="2">
        <f t="shared" si="7"/>
        <v>220774.4608477155</v>
      </c>
    </row>
    <row r="234" spans="6:7" x14ac:dyDescent="0.35">
      <c r="F234">
        <f t="shared" si="6"/>
        <v>231</v>
      </c>
      <c r="G234" s="2">
        <f t="shared" si="7"/>
        <v>219591.32517096901</v>
      </c>
    </row>
    <row r="235" spans="6:7" x14ac:dyDescent="0.35">
      <c r="F235">
        <f t="shared" si="6"/>
        <v>232</v>
      </c>
      <c r="G235" s="2">
        <f t="shared" si="7"/>
        <v>218401.90408593978</v>
      </c>
    </row>
    <row r="236" spans="6:7" x14ac:dyDescent="0.35">
      <c r="F236">
        <f t="shared" si="6"/>
        <v>233</v>
      </c>
      <c r="G236" s="2">
        <f t="shared" si="7"/>
        <v>217206.16420139634</v>
      </c>
    </row>
    <row r="237" spans="6:7" x14ac:dyDescent="0.35">
      <c r="F237">
        <f t="shared" si="6"/>
        <v>234</v>
      </c>
      <c r="G237" s="2">
        <f t="shared" si="7"/>
        <v>216004.07194871627</v>
      </c>
    </row>
    <row r="238" spans="6:7" x14ac:dyDescent="0.35">
      <c r="F238">
        <f t="shared" si="6"/>
        <v>235</v>
      </c>
      <c r="G238" s="2">
        <f t="shared" si="7"/>
        <v>214795.59358094385</v>
      </c>
    </row>
    <row r="239" spans="6:7" x14ac:dyDescent="0.35">
      <c r="F239">
        <f t="shared" si="6"/>
        <v>236</v>
      </c>
      <c r="G239" s="2">
        <f t="shared" si="7"/>
        <v>213580.69517184264</v>
      </c>
    </row>
    <row r="240" spans="6:7" x14ac:dyDescent="0.35">
      <c r="F240">
        <f t="shared" si="6"/>
        <v>237</v>
      </c>
      <c r="G240" s="2">
        <f t="shared" si="7"/>
        <v>212359.34261494307</v>
      </c>
    </row>
    <row r="241" spans="6:7" x14ac:dyDescent="0.35">
      <c r="F241">
        <f t="shared" si="6"/>
        <v>238</v>
      </c>
      <c r="G241" s="2">
        <f t="shared" si="7"/>
        <v>211131.50162258497</v>
      </c>
    </row>
    <row r="242" spans="6:7" x14ac:dyDescent="0.35">
      <c r="F242">
        <f t="shared" si="6"/>
        <v>239</v>
      </c>
      <c r="G242" s="2">
        <f t="shared" si="7"/>
        <v>209897.13772495496</v>
      </c>
    </row>
    <row r="243" spans="6:7" x14ac:dyDescent="0.35">
      <c r="F243">
        <f t="shared" si="6"/>
        <v>240</v>
      </c>
      <c r="G243" s="2">
        <f t="shared" si="7"/>
        <v>208656.2162691188</v>
      </c>
    </row>
    <row r="244" spans="6:7" x14ac:dyDescent="0.35">
      <c r="F244">
        <f t="shared" si="6"/>
        <v>241</v>
      </c>
      <c r="G244" s="2">
        <f t="shared" si="7"/>
        <v>207408.70241804852</v>
      </c>
    </row>
    <row r="245" spans="6:7" x14ac:dyDescent="0.35">
      <c r="F245">
        <f t="shared" si="6"/>
        <v>242</v>
      </c>
      <c r="G245" s="2">
        <f t="shared" si="7"/>
        <v>206154.5611496444</v>
      </c>
    </row>
    <row r="246" spans="6:7" x14ac:dyDescent="0.35">
      <c r="F246">
        <f t="shared" si="6"/>
        <v>243</v>
      </c>
      <c r="G246" s="2">
        <f t="shared" si="7"/>
        <v>204893.7572557519</v>
      </c>
    </row>
    <row r="247" spans="6:7" x14ac:dyDescent="0.35">
      <c r="F247">
        <f t="shared" si="6"/>
        <v>244</v>
      </c>
      <c r="G247" s="2">
        <f t="shared" si="7"/>
        <v>203626.25534117309</v>
      </c>
    </row>
    <row r="248" spans="6:7" x14ac:dyDescent="0.35">
      <c r="F248">
        <f t="shared" si="6"/>
        <v>245</v>
      </c>
      <c r="G248" s="2">
        <f t="shared" si="7"/>
        <v>202352.01982267309</v>
      </c>
    </row>
    <row r="249" spans="6:7" x14ac:dyDescent="0.35">
      <c r="F249">
        <f t="shared" si="6"/>
        <v>246</v>
      </c>
      <c r="G249" s="2">
        <f t="shared" si="7"/>
        <v>201071.01492798104</v>
      </c>
    </row>
    <row r="250" spans="6:7" x14ac:dyDescent="0.35">
      <c r="F250">
        <f t="shared" si="6"/>
        <v>247</v>
      </c>
      <c r="G250" s="2">
        <f t="shared" si="7"/>
        <v>199783.20469478596</v>
      </c>
    </row>
    <row r="251" spans="6:7" x14ac:dyDescent="0.35">
      <c r="F251">
        <f t="shared" si="6"/>
        <v>248</v>
      </c>
      <c r="G251" s="2">
        <f t="shared" si="7"/>
        <v>198488.55296972702</v>
      </c>
    </row>
    <row r="252" spans="6:7" x14ac:dyDescent="0.35">
      <c r="F252">
        <f t="shared" si="6"/>
        <v>249</v>
      </c>
      <c r="G252" s="2">
        <f t="shared" si="7"/>
        <v>197187.0234073787</v>
      </c>
    </row>
    <row r="253" spans="6:7" x14ac:dyDescent="0.35">
      <c r="F253">
        <f t="shared" si="6"/>
        <v>250</v>
      </c>
      <c r="G253" s="2">
        <f t="shared" si="7"/>
        <v>195878.5794692304</v>
      </c>
    </row>
    <row r="254" spans="6:7" x14ac:dyDescent="0.35">
      <c r="F254">
        <f t="shared" si="6"/>
        <v>251</v>
      </c>
      <c r="G254" s="2">
        <f t="shared" si="7"/>
        <v>194563.18442266071</v>
      </c>
    </row>
    <row r="255" spans="6:7" x14ac:dyDescent="0.35">
      <c r="F255">
        <f t="shared" si="6"/>
        <v>252</v>
      </c>
      <c r="G255" s="2">
        <f t="shared" si="7"/>
        <v>193240.80133990609</v>
      </c>
    </row>
    <row r="256" spans="6:7" x14ac:dyDescent="0.35">
      <c r="F256">
        <f t="shared" si="6"/>
        <v>253</v>
      </c>
      <c r="G256" s="2">
        <f t="shared" si="7"/>
        <v>191911.39309702435</v>
      </c>
    </row>
    <row r="257" spans="6:7" x14ac:dyDescent="0.35">
      <c r="F257">
        <f t="shared" si="6"/>
        <v>254</v>
      </c>
      <c r="G257" s="2">
        <f t="shared" si="7"/>
        <v>190574.92237285231</v>
      </c>
    </row>
    <row r="258" spans="6:7" x14ac:dyDescent="0.35">
      <c r="F258">
        <f t="shared" si="6"/>
        <v>255</v>
      </c>
      <c r="G258" s="2">
        <f t="shared" si="7"/>
        <v>189231.3516479581</v>
      </c>
    </row>
    <row r="259" spans="6:7" x14ac:dyDescent="0.35">
      <c r="F259">
        <f t="shared" si="6"/>
        <v>256</v>
      </c>
      <c r="G259" s="2">
        <f t="shared" si="7"/>
        <v>187880.64320358788</v>
      </c>
    </row>
    <row r="260" spans="6:7" x14ac:dyDescent="0.35">
      <c r="F260">
        <f t="shared" si="6"/>
        <v>257</v>
      </c>
      <c r="G260" s="2">
        <f t="shared" si="7"/>
        <v>186522.75912060696</v>
      </c>
    </row>
    <row r="261" spans="6:7" x14ac:dyDescent="0.35">
      <c r="F261">
        <f t="shared" ref="F261:F324" si="8">F260+1</f>
        <v>258</v>
      </c>
      <c r="G261" s="2">
        <f t="shared" ref="G261:G324" si="9">G260*(1+$C$7)-$C$3</f>
        <v>185157.6612784352</v>
      </c>
    </row>
    <row r="262" spans="6:7" x14ac:dyDescent="0.35">
      <c r="F262">
        <f t="shared" si="8"/>
        <v>259</v>
      </c>
      <c r="G262" s="2">
        <f t="shared" si="9"/>
        <v>183785.3113539769</v>
      </c>
    </row>
    <row r="263" spans="6:7" x14ac:dyDescent="0.35">
      <c r="F263">
        <f t="shared" si="8"/>
        <v>260</v>
      </c>
      <c r="G263" s="2">
        <f t="shared" si="9"/>
        <v>182405.67082054491</v>
      </c>
    </row>
    <row r="264" spans="6:7" x14ac:dyDescent="0.35">
      <c r="F264">
        <f t="shared" si="8"/>
        <v>261</v>
      </c>
      <c r="G264" s="2">
        <f t="shared" si="9"/>
        <v>181018.70094677908</v>
      </c>
    </row>
    <row r="265" spans="6:7" x14ac:dyDescent="0.35">
      <c r="F265">
        <f t="shared" si="8"/>
        <v>262</v>
      </c>
      <c r="G265" s="2">
        <f t="shared" si="9"/>
        <v>179624.36279555885</v>
      </c>
    </row>
    <row r="266" spans="6:7" x14ac:dyDescent="0.35">
      <c r="F266">
        <f t="shared" si="8"/>
        <v>263</v>
      </c>
      <c r="G266" s="2">
        <f t="shared" si="9"/>
        <v>178222.61722291025</v>
      </c>
    </row>
    <row r="267" spans="6:7" x14ac:dyDescent="0.35">
      <c r="F267">
        <f t="shared" si="8"/>
        <v>264</v>
      </c>
      <c r="G267" s="2">
        <f t="shared" si="9"/>
        <v>176813.42487690697</v>
      </c>
    </row>
    <row r="268" spans="6:7" x14ac:dyDescent="0.35">
      <c r="F268">
        <f t="shared" si="8"/>
        <v>265</v>
      </c>
      <c r="G268" s="2">
        <f t="shared" si="9"/>
        <v>175396.74619656554</v>
      </c>
    </row>
    <row r="269" spans="6:7" x14ac:dyDescent="0.35">
      <c r="F269">
        <f t="shared" si="8"/>
        <v>266</v>
      </c>
      <c r="G269" s="2">
        <f t="shared" si="9"/>
        <v>173972.54141073479</v>
      </c>
    </row>
    <row r="270" spans="6:7" x14ac:dyDescent="0.35">
      <c r="F270">
        <f t="shared" si="8"/>
        <v>267</v>
      </c>
      <c r="G270" s="2">
        <f t="shared" si="9"/>
        <v>172540.77053697934</v>
      </c>
    </row>
    <row r="271" spans="6:7" x14ac:dyDescent="0.35">
      <c r="F271">
        <f t="shared" si="8"/>
        <v>268</v>
      </c>
      <c r="G271" s="2">
        <f t="shared" si="9"/>
        <v>171101.39338045704</v>
      </c>
    </row>
    <row r="272" spans="6:7" x14ac:dyDescent="0.35">
      <c r="F272">
        <f t="shared" si="8"/>
        <v>269</v>
      </c>
      <c r="G272" s="2">
        <f t="shared" si="9"/>
        <v>169654.36953279073</v>
      </c>
    </row>
    <row r="273" spans="6:7" x14ac:dyDescent="0.35">
      <c r="F273">
        <f t="shared" si="8"/>
        <v>270</v>
      </c>
      <c r="G273" s="2">
        <f t="shared" si="9"/>
        <v>168199.6583709337</v>
      </c>
    </row>
    <row r="274" spans="6:7" x14ac:dyDescent="0.35">
      <c r="F274">
        <f t="shared" si="8"/>
        <v>271</v>
      </c>
      <c r="G274" s="2">
        <f t="shared" si="9"/>
        <v>166737.21905602928</v>
      </c>
    </row>
    <row r="275" spans="6:7" x14ac:dyDescent="0.35">
      <c r="F275">
        <f t="shared" si="8"/>
        <v>272</v>
      </c>
      <c r="G275" s="2">
        <f t="shared" si="9"/>
        <v>165267.01053226445</v>
      </c>
    </row>
    <row r="276" spans="6:7" x14ac:dyDescent="0.35">
      <c r="F276">
        <f t="shared" si="8"/>
        <v>273</v>
      </c>
      <c r="G276" s="2">
        <f t="shared" si="9"/>
        <v>163788.99152571711</v>
      </c>
    </row>
    <row r="277" spans="6:7" x14ac:dyDescent="0.35">
      <c r="F277">
        <f t="shared" si="8"/>
        <v>274</v>
      </c>
      <c r="G277" s="2">
        <f t="shared" si="9"/>
        <v>162303.1205431975</v>
      </c>
    </row>
    <row r="278" spans="6:7" x14ac:dyDescent="0.35">
      <c r="F278">
        <f t="shared" si="8"/>
        <v>275</v>
      </c>
      <c r="G278" s="2">
        <f t="shared" si="9"/>
        <v>160809.35587108324</v>
      </c>
    </row>
    <row r="279" spans="6:7" x14ac:dyDescent="0.35">
      <c r="F279">
        <f t="shared" si="8"/>
        <v>276</v>
      </c>
      <c r="G279" s="2">
        <f t="shared" si="9"/>
        <v>159307.65557414838</v>
      </c>
    </row>
    <row r="280" spans="6:7" x14ac:dyDescent="0.35">
      <c r="F280">
        <f t="shared" si="8"/>
        <v>277</v>
      </c>
      <c r="G280" s="2">
        <f t="shared" si="9"/>
        <v>157797.97749438605</v>
      </c>
    </row>
    <row r="281" spans="6:7" x14ac:dyDescent="0.35">
      <c r="F281">
        <f t="shared" si="8"/>
        <v>278</v>
      </c>
      <c r="G281" s="2">
        <f t="shared" si="9"/>
        <v>156280.27924982499</v>
      </c>
    </row>
    <row r="282" spans="6:7" x14ac:dyDescent="0.35">
      <c r="F282">
        <f t="shared" si="8"/>
        <v>279</v>
      </c>
      <c r="G282" s="2">
        <f t="shared" si="9"/>
        <v>154754.51823333968</v>
      </c>
    </row>
    <row r="283" spans="6:7" x14ac:dyDescent="0.35">
      <c r="F283">
        <f t="shared" si="8"/>
        <v>280</v>
      </c>
      <c r="G283" s="2">
        <f t="shared" si="9"/>
        <v>153220.65161145432</v>
      </c>
    </row>
    <row r="284" spans="6:7" x14ac:dyDescent="0.35">
      <c r="F284">
        <f t="shared" si="8"/>
        <v>281</v>
      </c>
      <c r="G284" s="2">
        <f t="shared" si="9"/>
        <v>151678.63632314018</v>
      </c>
    </row>
    <row r="285" spans="6:7" x14ac:dyDescent="0.35">
      <c r="F285">
        <f t="shared" si="8"/>
        <v>282</v>
      </c>
      <c r="G285" s="2">
        <f t="shared" si="9"/>
        <v>150128.42907860686</v>
      </c>
    </row>
    <row r="286" spans="6:7" x14ac:dyDescent="0.35">
      <c r="F286">
        <f t="shared" si="8"/>
        <v>283</v>
      </c>
      <c r="G286" s="2">
        <f t="shared" si="9"/>
        <v>148569.98635808696</v>
      </c>
    </row>
    <row r="287" spans="6:7" x14ac:dyDescent="0.35">
      <c r="F287">
        <f t="shared" si="8"/>
        <v>284</v>
      </c>
      <c r="G287" s="2">
        <f t="shared" si="9"/>
        <v>147003.2644106143</v>
      </c>
    </row>
    <row r="288" spans="6:7" x14ac:dyDescent="0.35">
      <c r="F288">
        <f t="shared" si="8"/>
        <v>285</v>
      </c>
      <c r="G288" s="2">
        <f t="shared" si="9"/>
        <v>145428.21925279571</v>
      </c>
    </row>
    <row r="289" spans="6:7" x14ac:dyDescent="0.35">
      <c r="F289">
        <f t="shared" si="8"/>
        <v>286</v>
      </c>
      <c r="G289" s="2">
        <f t="shared" si="9"/>
        <v>143844.80666757619</v>
      </c>
    </row>
    <row r="290" spans="6:7" x14ac:dyDescent="0.35">
      <c r="F290">
        <f t="shared" si="8"/>
        <v>287</v>
      </c>
      <c r="G290" s="2">
        <f t="shared" si="9"/>
        <v>142252.98220299769</v>
      </c>
    </row>
    <row r="291" spans="6:7" x14ac:dyDescent="0.35">
      <c r="F291">
        <f t="shared" si="8"/>
        <v>288</v>
      </c>
      <c r="G291" s="2">
        <f t="shared" si="9"/>
        <v>140652.70117095113</v>
      </c>
    </row>
    <row r="292" spans="6:7" x14ac:dyDescent="0.35">
      <c r="F292">
        <f t="shared" si="8"/>
        <v>289</v>
      </c>
      <c r="G292" s="2">
        <f t="shared" si="9"/>
        <v>139043.9186459218</v>
      </c>
    </row>
    <row r="293" spans="6:7" x14ac:dyDescent="0.35">
      <c r="F293">
        <f t="shared" si="8"/>
        <v>290</v>
      </c>
      <c r="G293" s="2">
        <f t="shared" si="9"/>
        <v>137426.58946372828</v>
      </c>
    </row>
    <row r="294" spans="6:7" x14ac:dyDescent="0.35">
      <c r="F294">
        <f t="shared" si="8"/>
        <v>291</v>
      </c>
      <c r="G294" s="2">
        <f t="shared" si="9"/>
        <v>135800.66822025433</v>
      </c>
    </row>
    <row r="295" spans="6:7" x14ac:dyDescent="0.35">
      <c r="F295">
        <f t="shared" si="8"/>
        <v>292</v>
      </c>
      <c r="G295" s="2">
        <f t="shared" si="9"/>
        <v>134166.10927017443</v>
      </c>
    </row>
    <row r="296" spans="6:7" x14ac:dyDescent="0.35">
      <c r="F296">
        <f t="shared" si="8"/>
        <v>293</v>
      </c>
      <c r="G296" s="2">
        <f t="shared" si="9"/>
        <v>132522.86672567224</v>
      </c>
    </row>
    <row r="297" spans="6:7" x14ac:dyDescent="0.35">
      <c r="F297">
        <f t="shared" si="8"/>
        <v>294</v>
      </c>
      <c r="G297" s="2">
        <f t="shared" si="9"/>
        <v>130870.89445515239</v>
      </c>
    </row>
    <row r="298" spans="6:7" x14ac:dyDescent="0.35">
      <c r="F298">
        <f t="shared" si="8"/>
        <v>295</v>
      </c>
      <c r="G298" s="2">
        <f t="shared" si="9"/>
        <v>129210.14608194539</v>
      </c>
    </row>
    <row r="299" spans="6:7" x14ac:dyDescent="0.35">
      <c r="F299">
        <f t="shared" si="8"/>
        <v>296</v>
      </c>
      <c r="G299" s="2">
        <f t="shared" si="9"/>
        <v>127540.57498300573</v>
      </c>
    </row>
    <row r="300" spans="6:7" x14ac:dyDescent="0.35">
      <c r="F300">
        <f t="shared" si="8"/>
        <v>297</v>
      </c>
      <c r="G300" s="2">
        <f t="shared" si="9"/>
        <v>125862.13428760295</v>
      </c>
    </row>
    <row r="301" spans="6:7" x14ac:dyDescent="0.35">
      <c r="F301">
        <f t="shared" si="8"/>
        <v>298</v>
      </c>
      <c r="G301" s="2">
        <f t="shared" si="9"/>
        <v>124174.77687600585</v>
      </c>
    </row>
    <row r="302" spans="6:7" x14ac:dyDescent="0.35">
      <c r="F302">
        <f t="shared" si="8"/>
        <v>299</v>
      </c>
      <c r="G302" s="2">
        <f t="shared" si="9"/>
        <v>122478.45537815965</v>
      </c>
    </row>
    <row r="303" spans="6:7" x14ac:dyDescent="0.35">
      <c r="F303">
        <f t="shared" si="8"/>
        <v>300</v>
      </c>
      <c r="G303" s="2">
        <f t="shared" si="9"/>
        <v>120773.12217235613</v>
      </c>
    </row>
    <row r="304" spans="6:7" x14ac:dyDescent="0.35">
      <c r="F304">
        <f t="shared" si="8"/>
        <v>301</v>
      </c>
      <c r="G304" s="2">
        <f t="shared" si="9"/>
        <v>119058.72938389677</v>
      </c>
    </row>
    <row r="305" spans="6:7" x14ac:dyDescent="0.35">
      <c r="F305">
        <f t="shared" si="8"/>
        <v>302</v>
      </c>
      <c r="G305" s="2">
        <f t="shared" si="9"/>
        <v>117335.22888374873</v>
      </c>
    </row>
    <row r="306" spans="6:7" x14ac:dyDescent="0.35">
      <c r="F306">
        <f t="shared" si="8"/>
        <v>303</v>
      </c>
      <c r="G306" s="2">
        <f t="shared" si="9"/>
        <v>115602.57228719365</v>
      </c>
    </row>
    <row r="307" spans="6:7" x14ac:dyDescent="0.35">
      <c r="F307">
        <f t="shared" si="8"/>
        <v>304</v>
      </c>
      <c r="G307" s="2">
        <f t="shared" si="9"/>
        <v>113860.71095246937</v>
      </c>
    </row>
    <row r="308" spans="6:7" x14ac:dyDescent="0.35">
      <c r="F308">
        <f t="shared" si="8"/>
        <v>305</v>
      </c>
      <c r="G308" s="2">
        <f t="shared" si="9"/>
        <v>112109.59597940436</v>
      </c>
    </row>
    <row r="309" spans="6:7" x14ac:dyDescent="0.35">
      <c r="F309">
        <f t="shared" si="8"/>
        <v>306</v>
      </c>
      <c r="G309" s="2">
        <f t="shared" si="9"/>
        <v>110349.17820804495</v>
      </c>
    </row>
    <row r="310" spans="6:7" x14ac:dyDescent="0.35">
      <c r="F310">
        <f t="shared" si="8"/>
        <v>307</v>
      </c>
      <c r="G310" s="2">
        <f t="shared" si="9"/>
        <v>108579.4082172752</v>
      </c>
    </row>
    <row r="311" spans="6:7" x14ac:dyDescent="0.35">
      <c r="F311">
        <f t="shared" si="8"/>
        <v>308</v>
      </c>
      <c r="G311" s="2">
        <f t="shared" si="9"/>
        <v>106800.23632342948</v>
      </c>
    </row>
    <row r="312" spans="6:7" x14ac:dyDescent="0.35">
      <c r="F312">
        <f t="shared" si="8"/>
        <v>309</v>
      </c>
      <c r="G312" s="2">
        <f t="shared" si="9"/>
        <v>105011.61257889769</v>
      </c>
    </row>
    <row r="313" spans="6:7" x14ac:dyDescent="0.35">
      <c r="F313">
        <f t="shared" si="8"/>
        <v>310</v>
      </c>
      <c r="G313" s="2">
        <f t="shared" si="9"/>
        <v>103213.48677072309</v>
      </c>
    </row>
    <row r="314" spans="6:7" x14ac:dyDescent="0.35">
      <c r="F314">
        <f t="shared" si="8"/>
        <v>311</v>
      </c>
      <c r="G314" s="2">
        <f t="shared" si="9"/>
        <v>101405.80841919256</v>
      </c>
    </row>
    <row r="315" spans="6:7" x14ac:dyDescent="0.35">
      <c r="F315">
        <f t="shared" si="8"/>
        <v>312</v>
      </c>
      <c r="G315" s="2">
        <f t="shared" si="9"/>
        <v>99588.526776419531</v>
      </c>
    </row>
    <row r="316" spans="6:7" x14ac:dyDescent="0.35">
      <c r="F316">
        <f t="shared" si="8"/>
        <v>313</v>
      </c>
      <c r="G316" s="2">
        <f t="shared" si="9"/>
        <v>97761.590824919258</v>
      </c>
    </row>
    <row r="317" spans="6:7" x14ac:dyDescent="0.35">
      <c r="F317">
        <f t="shared" si="8"/>
        <v>314</v>
      </c>
      <c r="G317" s="2">
        <f t="shared" si="9"/>
        <v>95924.949276176645</v>
      </c>
    </row>
    <row r="318" spans="6:7" x14ac:dyDescent="0.35">
      <c r="F318">
        <f t="shared" si="8"/>
        <v>315</v>
      </c>
      <c r="G318" s="2">
        <f t="shared" si="9"/>
        <v>94078.550569206345</v>
      </c>
    </row>
    <row r="319" spans="6:7" x14ac:dyDescent="0.35">
      <c r="F319">
        <f t="shared" si="8"/>
        <v>316</v>
      </c>
      <c r="G319" s="2">
        <f t="shared" si="9"/>
        <v>92222.342869105254</v>
      </c>
    </row>
    <row r="320" spans="6:7" x14ac:dyDescent="0.35">
      <c r="F320">
        <f t="shared" si="8"/>
        <v>317</v>
      </c>
      <c r="G320" s="2">
        <f t="shared" si="9"/>
        <v>90356.274065597376</v>
      </c>
    </row>
    <row r="321" spans="6:7" x14ac:dyDescent="0.35">
      <c r="F321">
        <f t="shared" si="8"/>
        <v>318</v>
      </c>
      <c r="G321" s="2">
        <f t="shared" si="9"/>
        <v>88480.291771570861</v>
      </c>
    </row>
    <row r="322" spans="6:7" x14ac:dyDescent="0.35">
      <c r="F322">
        <f t="shared" si="8"/>
        <v>319</v>
      </c>
      <c r="G322" s="2">
        <f t="shared" si="9"/>
        <v>86594.343321607332</v>
      </c>
    </row>
    <row r="323" spans="6:7" x14ac:dyDescent="0.35">
      <c r="F323">
        <f t="shared" si="8"/>
        <v>320</v>
      </c>
      <c r="G323" s="2">
        <f t="shared" si="9"/>
        <v>84698.375770503379</v>
      </c>
    </row>
    <row r="324" spans="6:7" x14ac:dyDescent="0.35">
      <c r="F324">
        <f t="shared" si="8"/>
        <v>321</v>
      </c>
      <c r="G324" s="2">
        <f t="shared" si="9"/>
        <v>82792.335891784183</v>
      </c>
    </row>
    <row r="325" spans="6:7" x14ac:dyDescent="0.35">
      <c r="F325">
        <f t="shared" ref="F325:F363" si="10">F324+1</f>
        <v>322</v>
      </c>
      <c r="G325" s="2">
        <f t="shared" ref="G325:G363" si="11">G324*(1+$C$7)-$C$3</f>
        <v>80876.170176209285</v>
      </c>
    </row>
    <row r="326" spans="6:7" x14ac:dyDescent="0.35">
      <c r="F326">
        <f t="shared" si="10"/>
        <v>323</v>
      </c>
      <c r="G326" s="2">
        <f t="shared" si="11"/>
        <v>78949.824830270401</v>
      </c>
    </row>
    <row r="327" spans="6:7" x14ac:dyDescent="0.35">
      <c r="F327">
        <f t="shared" si="10"/>
        <v>324</v>
      </c>
      <c r="G327" s="2">
        <f t="shared" si="11"/>
        <v>77013.245774681214</v>
      </c>
    </row>
    <row r="328" spans="6:7" x14ac:dyDescent="0.35">
      <c r="F328">
        <f t="shared" si="10"/>
        <v>325</v>
      </c>
      <c r="G328" s="2">
        <f t="shared" si="11"/>
        <v>75066.378642859214</v>
      </c>
    </row>
    <row r="329" spans="6:7" x14ac:dyDescent="0.35">
      <c r="F329">
        <f t="shared" si="10"/>
        <v>326</v>
      </c>
      <c r="G329" s="2">
        <f t="shared" si="11"/>
        <v>73109.168779399406</v>
      </c>
    </row>
    <row r="330" spans="6:7" x14ac:dyDescent="0.35">
      <c r="F330">
        <f t="shared" si="10"/>
        <v>327</v>
      </c>
      <c r="G330" s="2">
        <f t="shared" si="11"/>
        <v>71141.561238539973</v>
      </c>
    </row>
    <row r="331" spans="6:7" x14ac:dyDescent="0.35">
      <c r="F331">
        <f t="shared" si="10"/>
        <v>328</v>
      </c>
      <c r="G331" s="2">
        <f t="shared" si="11"/>
        <v>69163.500782619725</v>
      </c>
    </row>
    <row r="332" spans="6:7" x14ac:dyDescent="0.35">
      <c r="F332">
        <f t="shared" si="10"/>
        <v>329</v>
      </c>
      <c r="G332" s="2">
        <f t="shared" si="11"/>
        <v>67174.931880527394</v>
      </c>
    </row>
    <row r="333" spans="6:7" x14ac:dyDescent="0.35">
      <c r="F333">
        <f t="shared" si="10"/>
        <v>330</v>
      </c>
      <c r="G333" s="2">
        <f t="shared" si="11"/>
        <v>65175.798706142697</v>
      </c>
    </row>
    <row r="334" spans="6:7" x14ac:dyDescent="0.35">
      <c r="F334">
        <f t="shared" si="10"/>
        <v>331</v>
      </c>
      <c r="G334" s="2">
        <f t="shared" si="11"/>
        <v>63166.045136769084</v>
      </c>
    </row>
    <row r="335" spans="6:7" x14ac:dyDescent="0.35">
      <c r="F335">
        <f t="shared" si="10"/>
        <v>332</v>
      </c>
      <c r="G335" s="2">
        <f t="shared" si="11"/>
        <v>61145.614751558176</v>
      </c>
    </row>
    <row r="336" spans="6:7" x14ac:dyDescent="0.35">
      <c r="F336">
        <f t="shared" si="10"/>
        <v>333</v>
      </c>
      <c r="G336" s="2">
        <f t="shared" si="11"/>
        <v>59114.45082992583</v>
      </c>
    </row>
    <row r="337" spans="6:7" x14ac:dyDescent="0.35">
      <c r="F337">
        <f t="shared" si="10"/>
        <v>334</v>
      </c>
      <c r="G337" s="2">
        <f t="shared" si="11"/>
        <v>57072.496349959816</v>
      </c>
    </row>
    <row r="338" spans="6:7" x14ac:dyDescent="0.35">
      <c r="F338">
        <f t="shared" si="10"/>
        <v>335</v>
      </c>
      <c r="G338" s="2">
        <f t="shared" si="11"/>
        <v>55019.69398681898</v>
      </c>
    </row>
    <row r="339" spans="6:7" x14ac:dyDescent="0.35">
      <c r="F339">
        <f t="shared" si="10"/>
        <v>336</v>
      </c>
      <c r="G339" s="2">
        <f t="shared" si="11"/>
        <v>52955.986111123959</v>
      </c>
    </row>
    <row r="340" spans="6:7" x14ac:dyDescent="0.35">
      <c r="F340">
        <f t="shared" si="10"/>
        <v>337</v>
      </c>
      <c r="G340" s="2">
        <f t="shared" si="11"/>
        <v>50881.31478733931</v>
      </c>
    </row>
    <row r="341" spans="6:7" x14ac:dyDescent="0.35">
      <c r="F341">
        <f t="shared" si="10"/>
        <v>338</v>
      </c>
      <c r="G341" s="2">
        <f t="shared" si="11"/>
        <v>48795.621772147053</v>
      </c>
    </row>
    <row r="342" spans="6:7" x14ac:dyDescent="0.35">
      <c r="F342">
        <f t="shared" si="10"/>
        <v>339</v>
      </c>
      <c r="G342" s="2">
        <f t="shared" si="11"/>
        <v>46698.848512811586</v>
      </c>
    </row>
    <row r="343" spans="6:7" x14ac:dyDescent="0.35">
      <c r="F343">
        <f t="shared" si="10"/>
        <v>340</v>
      </c>
      <c r="G343" s="2">
        <f t="shared" si="11"/>
        <v>44590.936145535903</v>
      </c>
    </row>
    <row r="344" spans="6:7" x14ac:dyDescent="0.35">
      <c r="F344">
        <f t="shared" si="10"/>
        <v>341</v>
      </c>
      <c r="G344" s="2">
        <f t="shared" si="11"/>
        <v>42471.825493809061</v>
      </c>
    </row>
    <row r="345" spans="6:7" x14ac:dyDescent="0.35">
      <c r="F345">
        <f t="shared" si="10"/>
        <v>342</v>
      </c>
      <c r="G345" s="2">
        <f t="shared" si="11"/>
        <v>40341.457066744922</v>
      </c>
    </row>
    <row r="346" spans="6:7" x14ac:dyDescent="0.35">
      <c r="F346">
        <f t="shared" si="10"/>
        <v>343</v>
      </c>
      <c r="G346" s="2">
        <f t="shared" si="11"/>
        <v>38199.771057412006</v>
      </c>
    </row>
    <row r="347" spans="6:7" x14ac:dyDescent="0.35">
      <c r="F347">
        <f t="shared" si="10"/>
        <v>344</v>
      </c>
      <c r="G347" s="2">
        <f t="shared" si="11"/>
        <v>36046.707341154513</v>
      </c>
    </row>
    <row r="348" spans="6:7" x14ac:dyDescent="0.35">
      <c r="F348">
        <f t="shared" si="10"/>
        <v>345</v>
      </c>
      <c r="G348" s="2">
        <f t="shared" si="11"/>
        <v>33882.205473904396</v>
      </c>
    </row>
    <row r="349" spans="6:7" x14ac:dyDescent="0.35">
      <c r="F349">
        <f t="shared" si="10"/>
        <v>346</v>
      </c>
      <c r="G349" s="2">
        <f t="shared" si="11"/>
        <v>31706.204690484512</v>
      </c>
    </row>
    <row r="350" spans="6:7" x14ac:dyDescent="0.35">
      <c r="F350">
        <f t="shared" si="10"/>
        <v>347</v>
      </c>
      <c r="G350" s="2">
        <f t="shared" si="11"/>
        <v>29518.643902902713</v>
      </c>
    </row>
    <row r="351" spans="6:7" x14ac:dyDescent="0.35">
      <c r="F351">
        <f t="shared" si="10"/>
        <v>348</v>
      </c>
      <c r="G351" s="2">
        <f t="shared" si="11"/>
        <v>27319.461698636886</v>
      </c>
    </row>
    <row r="352" spans="6:7" x14ac:dyDescent="0.35">
      <c r="F352">
        <f t="shared" si="10"/>
        <v>349</v>
      </c>
      <c r="G352" s="2">
        <f t="shared" si="11"/>
        <v>25108.596338910895</v>
      </c>
    </row>
    <row r="353" spans="6:7" x14ac:dyDescent="0.35">
      <c r="F353">
        <f t="shared" si="10"/>
        <v>350</v>
      </c>
      <c r="G353" s="2">
        <f t="shared" si="11"/>
        <v>22885.98575696136</v>
      </c>
    </row>
    <row r="354" spans="6:7" x14ac:dyDescent="0.35">
      <c r="F354">
        <f t="shared" si="10"/>
        <v>351</v>
      </c>
      <c r="G354" s="2">
        <f t="shared" si="11"/>
        <v>20651.567556295216</v>
      </c>
    </row>
    <row r="355" spans="6:7" x14ac:dyDescent="0.35">
      <c r="F355">
        <f t="shared" si="10"/>
        <v>352</v>
      </c>
      <c r="G355" s="2">
        <f t="shared" si="11"/>
        <v>18405.279008938036</v>
      </c>
    </row>
    <row r="356" spans="6:7" x14ac:dyDescent="0.35">
      <c r="F356">
        <f t="shared" si="10"/>
        <v>353</v>
      </c>
      <c r="G356" s="2">
        <f t="shared" si="11"/>
        <v>16147.057053673019</v>
      </c>
    </row>
    <row r="357" spans="6:7" x14ac:dyDescent="0.35">
      <c r="F357">
        <f t="shared" si="10"/>
        <v>354</v>
      </c>
      <c r="G357" s="2">
        <f t="shared" si="11"/>
        <v>13876.838294270658</v>
      </c>
    </row>
    <row r="358" spans="6:7" x14ac:dyDescent="0.35">
      <c r="F358">
        <f t="shared" si="10"/>
        <v>355</v>
      </c>
      <c r="G358" s="2">
        <f t="shared" si="11"/>
        <v>11594.558997708971</v>
      </c>
    </row>
    <row r="359" spans="6:7" x14ac:dyDescent="0.35">
      <c r="F359">
        <f t="shared" si="10"/>
        <v>356</v>
      </c>
      <c r="G359" s="2">
        <f t="shared" si="11"/>
        <v>9300.1550923843006</v>
      </c>
    </row>
    <row r="360" spans="6:7" x14ac:dyDescent="0.35">
      <c r="F360">
        <f t="shared" si="10"/>
        <v>357</v>
      </c>
      <c r="G360" s="2">
        <f t="shared" si="11"/>
        <v>6993.562166312593</v>
      </c>
    </row>
    <row r="361" spans="6:7" x14ac:dyDescent="0.35">
      <c r="F361">
        <f t="shared" si="10"/>
        <v>358</v>
      </c>
      <c r="G361" s="2">
        <f t="shared" si="11"/>
        <v>4674.7154653211292</v>
      </c>
    </row>
    <row r="362" spans="6:7" x14ac:dyDescent="0.35">
      <c r="F362">
        <f t="shared" si="10"/>
        <v>359</v>
      </c>
      <c r="G362" s="2">
        <f t="shared" si="11"/>
        <v>2343.5498912306475</v>
      </c>
    </row>
    <row r="363" spans="6:7" x14ac:dyDescent="0.35">
      <c r="F363">
        <f t="shared" si="10"/>
        <v>360</v>
      </c>
      <c r="G363" s="2">
        <f t="shared" si="11"/>
        <v>2.78105289908126E-8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3"/>
  <sheetViews>
    <sheetView zoomScale="130" zoomScaleNormal="130" workbookViewId="0">
      <selection activeCell="I1" sqref="I1"/>
    </sheetView>
  </sheetViews>
  <sheetFormatPr defaultRowHeight="14.5" x14ac:dyDescent="0.35"/>
  <cols>
    <col min="2" max="2" width="11.54296875" bestFit="1" customWidth="1"/>
    <col min="3" max="3" width="12.453125" bestFit="1" customWidth="1"/>
    <col min="5" max="5" width="12.453125" bestFit="1" customWidth="1"/>
    <col min="8" max="9" width="12.453125" bestFit="1" customWidth="1"/>
  </cols>
  <sheetData>
    <row r="1" spans="2:9" x14ac:dyDescent="0.35">
      <c r="E1" t="s">
        <v>80</v>
      </c>
    </row>
    <row r="2" spans="2:9" x14ac:dyDescent="0.35">
      <c r="B2" t="s">
        <v>7</v>
      </c>
      <c r="C2">
        <v>2356</v>
      </c>
      <c r="E2" s="1">
        <f>PV(C7,C4,C2)</f>
        <v>-377642.83938392764</v>
      </c>
      <c r="G2" t="s">
        <v>1</v>
      </c>
      <c r="H2" t="s">
        <v>79</v>
      </c>
    </row>
    <row r="3" spans="2:9" x14ac:dyDescent="0.35">
      <c r="B3" t="s">
        <v>9</v>
      </c>
      <c r="C3">
        <v>30</v>
      </c>
      <c r="G3">
        <v>0</v>
      </c>
      <c r="H3" s="1">
        <f>E2*-1</f>
        <v>377642.83938392764</v>
      </c>
      <c r="I3" s="2">
        <v>377642.83938392764</v>
      </c>
    </row>
    <row r="4" spans="2:9" x14ac:dyDescent="0.35">
      <c r="B4" t="s">
        <v>10</v>
      </c>
      <c r="C4">
        <f>C3*12</f>
        <v>360</v>
      </c>
      <c r="G4">
        <f>G3+1</f>
        <v>1</v>
      </c>
      <c r="H4" s="2">
        <f>H3*($C$7+1)-$C$2</f>
        <v>377293.0669681548</v>
      </c>
      <c r="I4" s="2">
        <f>I3*(1+$C$7)-$C$2</f>
        <v>377293.0669681548</v>
      </c>
    </row>
    <row r="5" spans="2:9" x14ac:dyDescent="0.35">
      <c r="B5">
        <f>3/8</f>
        <v>0.375</v>
      </c>
      <c r="G5">
        <f t="shared" ref="G5:G68" si="0">G4+1</f>
        <v>2</v>
      </c>
      <c r="H5" s="2">
        <f t="shared" ref="H5:H68" si="1">H4*($C$7+1)-$C$2</f>
        <v>376941.43638642313</v>
      </c>
      <c r="I5" s="2">
        <f t="shared" ref="I5:I68" si="2">I4*(1+$C$7)-$C$2</f>
        <v>376941.43638642313</v>
      </c>
    </row>
    <row r="6" spans="2:9" x14ac:dyDescent="0.35">
      <c r="B6" t="s">
        <v>72</v>
      </c>
      <c r="C6" s="12">
        <v>6.3750000000000001E-2</v>
      </c>
      <c r="D6" t="s">
        <v>73</v>
      </c>
      <c r="G6">
        <f t="shared" si="0"/>
        <v>3</v>
      </c>
      <c r="H6" s="2">
        <f t="shared" si="1"/>
        <v>376587.93776722602</v>
      </c>
      <c r="I6" s="2">
        <f t="shared" si="2"/>
        <v>376587.93776722602</v>
      </c>
    </row>
    <row r="7" spans="2:9" x14ac:dyDescent="0.35">
      <c r="B7" t="s">
        <v>78</v>
      </c>
      <c r="C7" s="8">
        <f>C6/12</f>
        <v>5.3125000000000004E-3</v>
      </c>
      <c r="G7">
        <f t="shared" si="0"/>
        <v>4</v>
      </c>
      <c r="H7" s="2">
        <f t="shared" si="1"/>
        <v>376232.56118661445</v>
      </c>
      <c r="I7" s="2">
        <f t="shared" si="2"/>
        <v>376232.56118661445</v>
      </c>
    </row>
    <row r="8" spans="2:9" x14ac:dyDescent="0.35">
      <c r="B8" t="s">
        <v>9</v>
      </c>
      <c r="C8">
        <v>4</v>
      </c>
      <c r="G8">
        <f t="shared" si="0"/>
        <v>5</v>
      </c>
      <c r="H8" s="2">
        <f t="shared" si="1"/>
        <v>375875.29666791833</v>
      </c>
      <c r="I8" s="2">
        <f t="shared" si="2"/>
        <v>375875.29666791833</v>
      </c>
    </row>
    <row r="9" spans="2:9" x14ac:dyDescent="0.35">
      <c r="B9" t="s">
        <v>74</v>
      </c>
      <c r="C9">
        <v>8</v>
      </c>
      <c r="G9">
        <f t="shared" si="0"/>
        <v>6</v>
      </c>
      <c r="H9" s="2">
        <f t="shared" si="1"/>
        <v>375516.13418146665</v>
      </c>
      <c r="I9" s="2">
        <f t="shared" si="2"/>
        <v>375516.13418146665</v>
      </c>
    </row>
    <row r="10" spans="2:9" x14ac:dyDescent="0.35">
      <c r="B10" t="s">
        <v>75</v>
      </c>
      <c r="C10">
        <f>C8*12+C9</f>
        <v>56</v>
      </c>
      <c r="G10">
        <f t="shared" si="0"/>
        <v>7</v>
      </c>
      <c r="H10" s="2">
        <f t="shared" si="1"/>
        <v>375155.06364430569</v>
      </c>
      <c r="I10" s="2">
        <f t="shared" si="2"/>
        <v>375155.06364430569</v>
      </c>
    </row>
    <row r="11" spans="2:9" x14ac:dyDescent="0.35">
      <c r="B11" t="s">
        <v>76</v>
      </c>
      <c r="C11">
        <f>C4-C10</f>
        <v>304</v>
      </c>
      <c r="G11">
        <f t="shared" si="0"/>
        <v>8</v>
      </c>
      <c r="H11" s="2">
        <f t="shared" si="1"/>
        <v>374792.07491991611</v>
      </c>
      <c r="I11" s="2">
        <f t="shared" si="2"/>
        <v>374792.07491991611</v>
      </c>
    </row>
    <row r="12" spans="2:9" x14ac:dyDescent="0.35">
      <c r="B12" t="s">
        <v>77</v>
      </c>
      <c r="C12" s="4">
        <f>PV(C7,C11,C2)</f>
        <v>-354899.99465697788</v>
      </c>
      <c r="D12" t="s">
        <v>81</v>
      </c>
      <c r="G12">
        <f t="shared" si="0"/>
        <v>9</v>
      </c>
      <c r="H12" s="2">
        <f t="shared" si="1"/>
        <v>374427.15781792818</v>
      </c>
      <c r="I12" s="2">
        <f t="shared" si="2"/>
        <v>374427.15781792818</v>
      </c>
    </row>
    <row r="13" spans="2:9" x14ac:dyDescent="0.35">
      <c r="G13">
        <f t="shared" si="0"/>
        <v>10</v>
      </c>
      <c r="H13" s="2">
        <f t="shared" si="1"/>
        <v>374060.30209383596</v>
      </c>
      <c r="I13" s="2">
        <f t="shared" si="2"/>
        <v>374060.30209383596</v>
      </c>
    </row>
    <row r="14" spans="2:9" x14ac:dyDescent="0.35">
      <c r="G14">
        <f t="shared" si="0"/>
        <v>11</v>
      </c>
      <c r="H14" s="2">
        <f t="shared" si="1"/>
        <v>373691.4974487095</v>
      </c>
      <c r="I14" s="2">
        <f t="shared" si="2"/>
        <v>373691.4974487095</v>
      </c>
    </row>
    <row r="15" spans="2:9" x14ac:dyDescent="0.35">
      <c r="G15">
        <f t="shared" si="0"/>
        <v>12</v>
      </c>
      <c r="H15" s="2">
        <f t="shared" si="1"/>
        <v>373320.73352890578</v>
      </c>
      <c r="I15" s="2">
        <f t="shared" si="2"/>
        <v>373320.73352890578</v>
      </c>
    </row>
    <row r="16" spans="2:9" x14ac:dyDescent="0.35">
      <c r="G16">
        <f t="shared" si="0"/>
        <v>13</v>
      </c>
      <c r="H16" s="2">
        <f t="shared" si="1"/>
        <v>372947.99992577813</v>
      </c>
      <c r="I16" s="2">
        <f t="shared" si="2"/>
        <v>372947.99992577813</v>
      </c>
    </row>
    <row r="17" spans="7:9" x14ac:dyDescent="0.35">
      <c r="G17">
        <f t="shared" si="0"/>
        <v>14</v>
      </c>
      <c r="H17" s="2">
        <f t="shared" si="1"/>
        <v>372573.28617538384</v>
      </c>
      <c r="I17" s="2">
        <f t="shared" si="2"/>
        <v>372573.28617538384</v>
      </c>
    </row>
    <row r="18" spans="7:9" x14ac:dyDescent="0.35">
      <c r="G18">
        <f t="shared" si="0"/>
        <v>15</v>
      </c>
      <c r="H18" s="2">
        <f t="shared" si="1"/>
        <v>372196.58175819059</v>
      </c>
      <c r="I18" s="2">
        <f t="shared" si="2"/>
        <v>372196.58175819059</v>
      </c>
    </row>
    <row r="19" spans="7:9" x14ac:dyDescent="0.35">
      <c r="G19">
        <f t="shared" si="0"/>
        <v>16</v>
      </c>
      <c r="H19" s="2">
        <f t="shared" si="1"/>
        <v>371817.87609878101</v>
      </c>
      <c r="I19" s="2">
        <f t="shared" si="2"/>
        <v>371817.87609878101</v>
      </c>
    </row>
    <row r="20" spans="7:9" x14ac:dyDescent="0.35">
      <c r="G20">
        <f t="shared" si="0"/>
        <v>17</v>
      </c>
      <c r="H20" s="2">
        <f t="shared" si="1"/>
        <v>371437.15856555582</v>
      </c>
      <c r="I20" s="2">
        <f t="shared" si="2"/>
        <v>371437.15856555582</v>
      </c>
    </row>
    <row r="21" spans="7:9" x14ac:dyDescent="0.35">
      <c r="G21">
        <f t="shared" si="0"/>
        <v>18</v>
      </c>
      <c r="H21" s="2">
        <f t="shared" si="1"/>
        <v>371054.41847043537</v>
      </c>
      <c r="I21" s="2">
        <f t="shared" si="2"/>
        <v>371054.41847043537</v>
      </c>
    </row>
    <row r="22" spans="7:9" x14ac:dyDescent="0.35">
      <c r="G22">
        <f t="shared" si="0"/>
        <v>19</v>
      </c>
      <c r="H22" s="2">
        <f t="shared" si="1"/>
        <v>370669.64506855956</v>
      </c>
      <c r="I22" s="2">
        <f t="shared" si="2"/>
        <v>370669.64506855956</v>
      </c>
    </row>
    <row r="23" spans="7:9" x14ac:dyDescent="0.35">
      <c r="G23">
        <f t="shared" si="0"/>
        <v>20</v>
      </c>
      <c r="H23" s="2">
        <f t="shared" si="1"/>
        <v>370282.82755798631</v>
      </c>
      <c r="I23" s="2">
        <f t="shared" si="2"/>
        <v>370282.82755798631</v>
      </c>
    </row>
    <row r="24" spans="7:9" x14ac:dyDescent="0.35">
      <c r="G24">
        <f t="shared" si="0"/>
        <v>21</v>
      </c>
      <c r="H24" s="2">
        <f t="shared" si="1"/>
        <v>369893.95507938811</v>
      </c>
      <c r="I24" s="2">
        <f t="shared" si="2"/>
        <v>369893.95507938811</v>
      </c>
    </row>
    <row r="25" spans="7:9" x14ac:dyDescent="0.35">
      <c r="G25">
        <f t="shared" si="0"/>
        <v>22</v>
      </c>
      <c r="H25" s="2">
        <f t="shared" si="1"/>
        <v>369503.01671574736</v>
      </c>
      <c r="I25" s="2">
        <f t="shared" si="2"/>
        <v>369503.01671574736</v>
      </c>
    </row>
    <row r="26" spans="7:9" x14ac:dyDescent="0.35">
      <c r="G26">
        <f t="shared" si="0"/>
        <v>23</v>
      </c>
      <c r="H26" s="2">
        <f t="shared" si="1"/>
        <v>369110.00149204978</v>
      </c>
      <c r="I26" s="2">
        <f t="shared" si="2"/>
        <v>369110.00149204978</v>
      </c>
    </row>
    <row r="27" spans="7:9" x14ac:dyDescent="0.35">
      <c r="G27">
        <f t="shared" si="0"/>
        <v>24</v>
      </c>
      <c r="H27" s="2">
        <f t="shared" si="1"/>
        <v>368714.8983749763</v>
      </c>
      <c r="I27" s="2">
        <f t="shared" si="2"/>
        <v>368714.8983749763</v>
      </c>
    </row>
    <row r="28" spans="7:9" x14ac:dyDescent="0.35">
      <c r="G28">
        <f t="shared" si="0"/>
        <v>25</v>
      </c>
      <c r="H28" s="2">
        <f t="shared" si="1"/>
        <v>368317.6962725934</v>
      </c>
      <c r="I28" s="2">
        <f t="shared" si="2"/>
        <v>368317.6962725934</v>
      </c>
    </row>
    <row r="29" spans="7:9" x14ac:dyDescent="0.35">
      <c r="G29">
        <f t="shared" si="0"/>
        <v>26</v>
      </c>
      <c r="H29" s="2">
        <f t="shared" si="1"/>
        <v>367918.38403404155</v>
      </c>
      <c r="I29" s="2">
        <f t="shared" si="2"/>
        <v>367918.38403404155</v>
      </c>
    </row>
    <row r="30" spans="7:9" x14ac:dyDescent="0.35">
      <c r="G30">
        <f t="shared" si="0"/>
        <v>27</v>
      </c>
      <c r="H30" s="2">
        <f t="shared" si="1"/>
        <v>367516.95044922241</v>
      </c>
      <c r="I30" s="2">
        <f t="shared" si="2"/>
        <v>367516.95044922241</v>
      </c>
    </row>
    <row r="31" spans="7:9" x14ac:dyDescent="0.35">
      <c r="G31">
        <f t="shared" si="0"/>
        <v>28</v>
      </c>
      <c r="H31" s="2">
        <f t="shared" si="1"/>
        <v>367113.38424848393</v>
      </c>
      <c r="I31" s="2">
        <f t="shared" si="2"/>
        <v>367113.38424848393</v>
      </c>
    </row>
    <row r="32" spans="7:9" x14ac:dyDescent="0.35">
      <c r="G32">
        <f t="shared" si="0"/>
        <v>29</v>
      </c>
      <c r="H32" s="2">
        <f t="shared" si="1"/>
        <v>366707.67410230404</v>
      </c>
      <c r="I32" s="2">
        <f t="shared" si="2"/>
        <v>366707.67410230404</v>
      </c>
    </row>
    <row r="33" spans="7:9" x14ac:dyDescent="0.35">
      <c r="G33">
        <f t="shared" si="0"/>
        <v>30</v>
      </c>
      <c r="H33" s="2">
        <f t="shared" si="1"/>
        <v>366299.80862097256</v>
      </c>
      <c r="I33" s="2">
        <f t="shared" si="2"/>
        <v>366299.80862097256</v>
      </c>
    </row>
    <row r="34" spans="7:9" x14ac:dyDescent="0.35">
      <c r="G34">
        <f t="shared" si="0"/>
        <v>31</v>
      </c>
      <c r="H34" s="2">
        <f t="shared" si="1"/>
        <v>365889.77635427151</v>
      </c>
      <c r="I34" s="2">
        <f t="shared" si="2"/>
        <v>365889.77635427151</v>
      </c>
    </row>
    <row r="35" spans="7:9" x14ac:dyDescent="0.35">
      <c r="G35">
        <f t="shared" si="0"/>
        <v>32</v>
      </c>
      <c r="H35" s="2">
        <f t="shared" si="1"/>
        <v>365477.56579115358</v>
      </c>
      <c r="I35" s="2">
        <f t="shared" si="2"/>
        <v>365477.56579115358</v>
      </c>
    </row>
    <row r="36" spans="7:9" x14ac:dyDescent="0.35">
      <c r="G36">
        <f t="shared" si="0"/>
        <v>33</v>
      </c>
      <c r="H36" s="2">
        <f t="shared" si="1"/>
        <v>365063.16535941913</v>
      </c>
      <c r="I36" s="2">
        <f t="shared" si="2"/>
        <v>365063.16535941913</v>
      </c>
    </row>
    <row r="37" spans="7:9" x14ac:dyDescent="0.35">
      <c r="G37">
        <f t="shared" si="0"/>
        <v>34</v>
      </c>
      <c r="H37" s="2">
        <f t="shared" si="1"/>
        <v>364646.56342539104</v>
      </c>
      <c r="I37" s="2">
        <f t="shared" si="2"/>
        <v>364646.56342539104</v>
      </c>
    </row>
    <row r="38" spans="7:9" x14ac:dyDescent="0.35">
      <c r="G38">
        <f t="shared" si="0"/>
        <v>35</v>
      </c>
      <c r="H38" s="2">
        <f t="shared" si="1"/>
        <v>364227.74829358846</v>
      </c>
      <c r="I38" s="2">
        <f t="shared" si="2"/>
        <v>364227.74829358846</v>
      </c>
    </row>
    <row r="39" spans="7:9" x14ac:dyDescent="0.35">
      <c r="G39">
        <f t="shared" si="0"/>
        <v>36</v>
      </c>
      <c r="H39" s="2">
        <f t="shared" si="1"/>
        <v>363806.70820639818</v>
      </c>
      <c r="I39" s="2">
        <f t="shared" si="2"/>
        <v>363806.70820639818</v>
      </c>
    </row>
    <row r="40" spans="7:9" x14ac:dyDescent="0.35">
      <c r="G40">
        <f t="shared" si="0"/>
        <v>37</v>
      </c>
      <c r="H40" s="2">
        <f t="shared" si="1"/>
        <v>363383.43134374468</v>
      </c>
      <c r="I40" s="2">
        <f t="shared" si="2"/>
        <v>363383.43134374468</v>
      </c>
    </row>
    <row r="41" spans="7:9" x14ac:dyDescent="0.35">
      <c r="G41">
        <f t="shared" si="0"/>
        <v>38</v>
      </c>
      <c r="H41" s="2">
        <f t="shared" si="1"/>
        <v>362957.90582275833</v>
      </c>
      <c r="I41" s="2">
        <f t="shared" si="2"/>
        <v>362957.90582275833</v>
      </c>
    </row>
    <row r="42" spans="7:9" x14ac:dyDescent="0.35">
      <c r="G42">
        <f t="shared" si="0"/>
        <v>39</v>
      </c>
      <c r="H42" s="2">
        <f t="shared" si="1"/>
        <v>362530.11969744175</v>
      </c>
      <c r="I42" s="2">
        <f t="shared" si="2"/>
        <v>362530.11969744175</v>
      </c>
    </row>
    <row r="43" spans="7:9" x14ac:dyDescent="0.35">
      <c r="G43">
        <f t="shared" si="0"/>
        <v>40</v>
      </c>
      <c r="H43" s="2">
        <f t="shared" si="1"/>
        <v>362100.06095833442</v>
      </c>
      <c r="I43" s="2">
        <f t="shared" si="2"/>
        <v>362100.06095833442</v>
      </c>
    </row>
    <row r="44" spans="7:9" x14ac:dyDescent="0.35">
      <c r="G44">
        <f t="shared" si="0"/>
        <v>41</v>
      </c>
      <c r="H44" s="2">
        <f t="shared" si="1"/>
        <v>361667.71753217559</v>
      </c>
      <c r="I44" s="2">
        <f t="shared" si="2"/>
        <v>361667.71753217559</v>
      </c>
    </row>
    <row r="45" spans="7:9" x14ac:dyDescent="0.35">
      <c r="G45">
        <f t="shared" si="0"/>
        <v>42</v>
      </c>
      <c r="H45" s="2">
        <f t="shared" si="1"/>
        <v>361233.07728156529</v>
      </c>
      <c r="I45" s="2">
        <f t="shared" si="2"/>
        <v>361233.07728156529</v>
      </c>
    </row>
    <row r="46" spans="7:9" x14ac:dyDescent="0.35">
      <c r="G46">
        <f t="shared" si="0"/>
        <v>43</v>
      </c>
      <c r="H46" s="2">
        <f t="shared" si="1"/>
        <v>360796.12800462364</v>
      </c>
      <c r="I46" s="2">
        <f t="shared" si="2"/>
        <v>360796.12800462364</v>
      </c>
    </row>
    <row r="47" spans="7:9" x14ac:dyDescent="0.35">
      <c r="G47">
        <f t="shared" si="0"/>
        <v>44</v>
      </c>
      <c r="H47" s="2">
        <f t="shared" si="1"/>
        <v>360356.85743464821</v>
      </c>
      <c r="I47" s="2">
        <f t="shared" si="2"/>
        <v>360356.85743464821</v>
      </c>
    </row>
    <row r="48" spans="7:9" x14ac:dyDescent="0.35">
      <c r="G48">
        <f t="shared" si="0"/>
        <v>45</v>
      </c>
      <c r="H48" s="2">
        <f t="shared" si="1"/>
        <v>359915.25323976978</v>
      </c>
      <c r="I48" s="2">
        <f t="shared" si="2"/>
        <v>359915.25323976978</v>
      </c>
    </row>
    <row r="49" spans="7:9" x14ac:dyDescent="0.35">
      <c r="G49">
        <f t="shared" si="0"/>
        <v>46</v>
      </c>
      <c r="H49" s="2">
        <f t="shared" si="1"/>
        <v>359471.30302260607</v>
      </c>
      <c r="I49" s="2">
        <f t="shared" si="2"/>
        <v>359471.30302260607</v>
      </c>
    </row>
    <row r="50" spans="7:9" x14ac:dyDescent="0.35">
      <c r="G50">
        <f t="shared" si="0"/>
        <v>47</v>
      </c>
      <c r="H50" s="2">
        <f t="shared" si="1"/>
        <v>359024.99431991368</v>
      </c>
      <c r="I50" s="2">
        <f t="shared" si="2"/>
        <v>359024.99431991368</v>
      </c>
    </row>
    <row r="51" spans="7:9" x14ac:dyDescent="0.35">
      <c r="G51">
        <f t="shared" si="0"/>
        <v>48</v>
      </c>
      <c r="H51" s="2">
        <f t="shared" si="1"/>
        <v>358576.31460223824</v>
      </c>
      <c r="I51" s="2">
        <f t="shared" si="2"/>
        <v>358576.31460223824</v>
      </c>
    </row>
    <row r="52" spans="7:9" x14ac:dyDescent="0.35">
      <c r="G52">
        <f t="shared" si="0"/>
        <v>49</v>
      </c>
      <c r="H52" s="2">
        <f t="shared" si="1"/>
        <v>358125.25127356267</v>
      </c>
      <c r="I52" s="2">
        <f t="shared" si="2"/>
        <v>358125.25127356267</v>
      </c>
    </row>
    <row r="53" spans="7:9" x14ac:dyDescent="0.35">
      <c r="G53">
        <f t="shared" si="0"/>
        <v>50</v>
      </c>
      <c r="H53" s="2">
        <f t="shared" si="1"/>
        <v>357671.79167095351</v>
      </c>
      <c r="I53" s="2">
        <f t="shared" si="2"/>
        <v>357671.79167095351</v>
      </c>
    </row>
    <row r="54" spans="7:9" x14ac:dyDescent="0.35">
      <c r="G54">
        <f t="shared" si="0"/>
        <v>51</v>
      </c>
      <c r="H54" s="2">
        <f t="shared" si="1"/>
        <v>357215.92306420545</v>
      </c>
      <c r="I54" s="2">
        <f t="shared" si="2"/>
        <v>357215.92306420545</v>
      </c>
    </row>
    <row r="55" spans="7:9" x14ac:dyDescent="0.35">
      <c r="G55">
        <f t="shared" si="0"/>
        <v>52</v>
      </c>
      <c r="H55" s="2">
        <f t="shared" si="1"/>
        <v>356757.63265548408</v>
      </c>
      <c r="I55" s="2">
        <f t="shared" si="2"/>
        <v>356757.63265548408</v>
      </c>
    </row>
    <row r="56" spans="7:9" x14ac:dyDescent="0.35">
      <c r="G56">
        <f t="shared" si="0"/>
        <v>53</v>
      </c>
      <c r="H56" s="2">
        <f t="shared" si="1"/>
        <v>356296.90757896635</v>
      </c>
      <c r="I56" s="2">
        <f t="shared" si="2"/>
        <v>356296.90757896635</v>
      </c>
    </row>
    <row r="57" spans="7:9" x14ac:dyDescent="0.35">
      <c r="G57">
        <f t="shared" si="0"/>
        <v>54</v>
      </c>
      <c r="H57" s="2">
        <f t="shared" si="1"/>
        <v>355833.73490047961</v>
      </c>
      <c r="I57" s="2">
        <f t="shared" si="2"/>
        <v>355833.73490047961</v>
      </c>
    </row>
    <row r="58" spans="7:9" x14ac:dyDescent="0.35">
      <c r="G58">
        <f t="shared" si="0"/>
        <v>55</v>
      </c>
      <c r="H58" s="2">
        <f t="shared" si="1"/>
        <v>355368.10161713843</v>
      </c>
      <c r="I58" s="2">
        <f t="shared" si="2"/>
        <v>355368.10161713843</v>
      </c>
    </row>
    <row r="59" spans="7:9" x14ac:dyDescent="0.35">
      <c r="G59">
        <f t="shared" si="0"/>
        <v>56</v>
      </c>
      <c r="H59" s="5">
        <f t="shared" si="1"/>
        <v>354899.99465697951</v>
      </c>
      <c r="I59" s="2">
        <f t="shared" si="2"/>
        <v>354899.99465697951</v>
      </c>
    </row>
    <row r="60" spans="7:9" x14ac:dyDescent="0.35">
      <c r="G60">
        <f t="shared" si="0"/>
        <v>57</v>
      </c>
      <c r="H60" s="2">
        <f t="shared" si="1"/>
        <v>354429.40087859472</v>
      </c>
      <c r="I60" s="2">
        <f t="shared" si="2"/>
        <v>354429.40087859472</v>
      </c>
    </row>
    <row r="61" spans="7:9" x14ac:dyDescent="0.35">
      <c r="G61">
        <f t="shared" si="0"/>
        <v>58</v>
      </c>
      <c r="H61" s="2">
        <f t="shared" si="1"/>
        <v>353956.30707076227</v>
      </c>
      <c r="I61" s="2">
        <f t="shared" si="2"/>
        <v>353956.30707076227</v>
      </c>
    </row>
    <row r="62" spans="7:9" x14ac:dyDescent="0.35">
      <c r="G62">
        <f t="shared" si="0"/>
        <v>59</v>
      </c>
      <c r="H62" s="2">
        <f t="shared" si="1"/>
        <v>353480.69995207572</v>
      </c>
      <c r="I62" s="2">
        <f t="shared" si="2"/>
        <v>353480.69995207572</v>
      </c>
    </row>
    <row r="63" spans="7:9" x14ac:dyDescent="0.35">
      <c r="G63">
        <f t="shared" si="0"/>
        <v>60</v>
      </c>
      <c r="H63" s="2">
        <f t="shared" si="1"/>
        <v>353002.56617057114</v>
      </c>
      <c r="I63" s="2">
        <f t="shared" si="2"/>
        <v>353002.56617057114</v>
      </c>
    </row>
    <row r="64" spans="7:9" x14ac:dyDescent="0.35">
      <c r="G64">
        <f t="shared" si="0"/>
        <v>61</v>
      </c>
      <c r="H64" s="2">
        <f t="shared" si="1"/>
        <v>352521.8923033523</v>
      </c>
      <c r="I64" s="2">
        <f t="shared" si="2"/>
        <v>352521.8923033523</v>
      </c>
    </row>
    <row r="65" spans="7:9" x14ac:dyDescent="0.35">
      <c r="G65">
        <f t="shared" si="0"/>
        <v>62</v>
      </c>
      <c r="H65" s="2">
        <f t="shared" si="1"/>
        <v>352038.6648562139</v>
      </c>
      <c r="I65" s="2">
        <f t="shared" si="2"/>
        <v>352038.6648562139</v>
      </c>
    </row>
    <row r="66" spans="7:9" x14ac:dyDescent="0.35">
      <c r="G66">
        <f t="shared" si="0"/>
        <v>63</v>
      </c>
      <c r="H66" s="2">
        <f t="shared" si="1"/>
        <v>351552.87026326254</v>
      </c>
      <c r="I66" s="2">
        <f t="shared" si="2"/>
        <v>351552.87026326254</v>
      </c>
    </row>
    <row r="67" spans="7:9" x14ac:dyDescent="0.35">
      <c r="G67">
        <f t="shared" si="0"/>
        <v>64</v>
      </c>
      <c r="H67" s="2">
        <f t="shared" si="1"/>
        <v>351064.49488653615</v>
      </c>
      <c r="I67" s="2">
        <f t="shared" si="2"/>
        <v>351064.49488653615</v>
      </c>
    </row>
    <row r="68" spans="7:9" x14ac:dyDescent="0.35">
      <c r="G68">
        <f t="shared" si="0"/>
        <v>65</v>
      </c>
      <c r="H68" s="2">
        <f t="shared" si="1"/>
        <v>350573.52501562092</v>
      </c>
      <c r="I68" s="2">
        <f t="shared" si="2"/>
        <v>350573.52501562092</v>
      </c>
    </row>
    <row r="69" spans="7:9" x14ac:dyDescent="0.35">
      <c r="G69">
        <f t="shared" ref="G69:G132" si="3">G68+1</f>
        <v>66</v>
      </c>
      <c r="H69" s="2">
        <f t="shared" ref="H69:H132" si="4">H68*($C$7+1)-$C$2</f>
        <v>350079.94686726644</v>
      </c>
      <c r="I69" s="2">
        <f t="shared" ref="I69:I132" si="5">I68*(1+$C$7)-$C$2</f>
        <v>350079.94686726644</v>
      </c>
    </row>
    <row r="70" spans="7:9" x14ac:dyDescent="0.35">
      <c r="G70">
        <f t="shared" si="3"/>
        <v>67</v>
      </c>
      <c r="H70" s="2">
        <f t="shared" si="4"/>
        <v>349583.74658499879</v>
      </c>
      <c r="I70" s="2">
        <f t="shared" si="5"/>
        <v>349583.74658499879</v>
      </c>
    </row>
    <row r="71" spans="7:9" x14ac:dyDescent="0.35">
      <c r="G71">
        <f t="shared" si="3"/>
        <v>68</v>
      </c>
      <c r="H71" s="2">
        <f t="shared" si="4"/>
        <v>349084.91023873159</v>
      </c>
      <c r="I71" s="2">
        <f t="shared" si="5"/>
        <v>349084.91023873159</v>
      </c>
    </row>
    <row r="72" spans="7:9" x14ac:dyDescent="0.35">
      <c r="G72">
        <f t="shared" si="3"/>
        <v>69</v>
      </c>
      <c r="H72" s="2">
        <f t="shared" si="4"/>
        <v>348583.42382437486</v>
      </c>
      <c r="I72" s="2">
        <f t="shared" si="5"/>
        <v>348583.42382437486</v>
      </c>
    </row>
    <row r="73" spans="7:9" x14ac:dyDescent="0.35">
      <c r="G73">
        <f t="shared" si="3"/>
        <v>70</v>
      </c>
      <c r="H73" s="2">
        <f t="shared" si="4"/>
        <v>348079.27326344186</v>
      </c>
      <c r="I73" s="2">
        <f t="shared" si="5"/>
        <v>348079.27326344186</v>
      </c>
    </row>
    <row r="74" spans="7:9" x14ac:dyDescent="0.35">
      <c r="G74">
        <f t="shared" si="3"/>
        <v>71</v>
      </c>
      <c r="H74" s="2">
        <f t="shared" si="4"/>
        <v>347572.4444026539</v>
      </c>
      <c r="I74" s="2">
        <f t="shared" si="5"/>
        <v>347572.4444026539</v>
      </c>
    </row>
    <row r="75" spans="7:9" x14ac:dyDescent="0.35">
      <c r="G75">
        <f t="shared" si="3"/>
        <v>72</v>
      </c>
      <c r="H75" s="2">
        <f t="shared" si="4"/>
        <v>347062.92301354301</v>
      </c>
      <c r="I75" s="2">
        <f t="shared" si="5"/>
        <v>347062.92301354301</v>
      </c>
    </row>
    <row r="76" spans="7:9" x14ac:dyDescent="0.35">
      <c r="G76">
        <f t="shared" si="3"/>
        <v>73</v>
      </c>
      <c r="H76" s="2">
        <f t="shared" si="4"/>
        <v>346550.6947920525</v>
      </c>
      <c r="I76" s="2">
        <f t="shared" si="5"/>
        <v>346550.6947920525</v>
      </c>
    </row>
    <row r="77" spans="7:9" x14ac:dyDescent="0.35">
      <c r="G77">
        <f t="shared" si="3"/>
        <v>74</v>
      </c>
      <c r="H77" s="2">
        <f t="shared" si="4"/>
        <v>346035.74535813532</v>
      </c>
      <c r="I77" s="2">
        <f t="shared" si="5"/>
        <v>346035.74535813532</v>
      </c>
    </row>
    <row r="78" spans="7:9" x14ac:dyDescent="0.35">
      <c r="G78">
        <f t="shared" si="3"/>
        <v>75</v>
      </c>
      <c r="H78" s="2">
        <f t="shared" si="4"/>
        <v>345518.06025535043</v>
      </c>
      <c r="I78" s="2">
        <f t="shared" si="5"/>
        <v>345518.06025535043</v>
      </c>
    </row>
    <row r="79" spans="7:9" x14ac:dyDescent="0.35">
      <c r="G79">
        <f t="shared" si="3"/>
        <v>76</v>
      </c>
      <c r="H79" s="2">
        <f t="shared" si="4"/>
        <v>344997.62495045702</v>
      </c>
      <c r="I79" s="2">
        <f t="shared" si="5"/>
        <v>344997.62495045702</v>
      </c>
    </row>
    <row r="80" spans="7:9" x14ac:dyDescent="0.35">
      <c r="G80">
        <f t="shared" si="3"/>
        <v>77</v>
      </c>
      <c r="H80" s="2">
        <f t="shared" si="4"/>
        <v>344474.42483300634</v>
      </c>
      <c r="I80" s="2">
        <f t="shared" si="5"/>
        <v>344474.42483300634</v>
      </c>
    </row>
    <row r="81" spans="7:9" x14ac:dyDescent="0.35">
      <c r="G81">
        <f t="shared" si="3"/>
        <v>78</v>
      </c>
      <c r="H81" s="2">
        <f t="shared" si="4"/>
        <v>343948.44521493168</v>
      </c>
      <c r="I81" s="2">
        <f t="shared" si="5"/>
        <v>343948.44521493168</v>
      </c>
    </row>
    <row r="82" spans="7:9" x14ac:dyDescent="0.35">
      <c r="G82">
        <f t="shared" si="3"/>
        <v>79</v>
      </c>
      <c r="H82" s="2">
        <f t="shared" si="4"/>
        <v>343419.67133013601</v>
      </c>
      <c r="I82" s="2">
        <f t="shared" si="5"/>
        <v>343419.67133013601</v>
      </c>
    </row>
    <row r="83" spans="7:9" x14ac:dyDescent="0.35">
      <c r="G83">
        <f t="shared" si="3"/>
        <v>80</v>
      </c>
      <c r="H83" s="2">
        <f t="shared" si="4"/>
        <v>342888.08833407739</v>
      </c>
      <c r="I83" s="2">
        <f t="shared" si="5"/>
        <v>342888.08833407739</v>
      </c>
    </row>
    <row r="84" spans="7:9" x14ac:dyDescent="0.35">
      <c r="G84">
        <f t="shared" si="3"/>
        <v>81</v>
      </c>
      <c r="H84" s="2">
        <f t="shared" si="4"/>
        <v>342353.68130335218</v>
      </c>
      <c r="I84" s="2">
        <f t="shared" si="5"/>
        <v>342353.68130335218</v>
      </c>
    </row>
    <row r="85" spans="7:9" x14ac:dyDescent="0.35">
      <c r="G85">
        <f t="shared" si="3"/>
        <v>82</v>
      </c>
      <c r="H85" s="2">
        <f t="shared" si="4"/>
        <v>341816.43523527624</v>
      </c>
      <c r="I85" s="2">
        <f t="shared" si="5"/>
        <v>341816.43523527624</v>
      </c>
    </row>
    <row r="86" spans="7:9" x14ac:dyDescent="0.35">
      <c r="G86">
        <f t="shared" si="3"/>
        <v>83</v>
      </c>
      <c r="H86" s="2">
        <f t="shared" si="4"/>
        <v>341276.33504746365</v>
      </c>
      <c r="I86" s="2">
        <f t="shared" si="5"/>
        <v>341276.33504746365</v>
      </c>
    </row>
    <row r="87" spans="7:9" x14ac:dyDescent="0.35">
      <c r="G87">
        <f t="shared" si="3"/>
        <v>84</v>
      </c>
      <c r="H87" s="2">
        <f t="shared" si="4"/>
        <v>340733.36557740334</v>
      </c>
      <c r="I87" s="2">
        <f t="shared" si="5"/>
        <v>340733.36557740334</v>
      </c>
    </row>
    <row r="88" spans="7:9" x14ac:dyDescent="0.35">
      <c r="G88">
        <f t="shared" si="3"/>
        <v>85</v>
      </c>
      <c r="H88" s="2">
        <f t="shared" si="4"/>
        <v>340187.5115820333</v>
      </c>
      <c r="I88" s="2">
        <f t="shared" si="5"/>
        <v>340187.5115820333</v>
      </c>
    </row>
    <row r="89" spans="7:9" x14ac:dyDescent="0.35">
      <c r="G89">
        <f t="shared" si="3"/>
        <v>86</v>
      </c>
      <c r="H89" s="2">
        <f t="shared" si="4"/>
        <v>339638.75773731287</v>
      </c>
      <c r="I89" s="2">
        <f t="shared" si="5"/>
        <v>339638.75773731287</v>
      </c>
    </row>
    <row r="90" spans="7:9" x14ac:dyDescent="0.35">
      <c r="G90">
        <f t="shared" si="3"/>
        <v>87</v>
      </c>
      <c r="H90" s="2">
        <f t="shared" si="4"/>
        <v>339087.08863779239</v>
      </c>
      <c r="I90" s="2">
        <f t="shared" si="5"/>
        <v>339087.08863779239</v>
      </c>
    </row>
    <row r="91" spans="7:9" x14ac:dyDescent="0.35">
      <c r="G91">
        <f t="shared" si="3"/>
        <v>88</v>
      </c>
      <c r="H91" s="2">
        <f t="shared" si="4"/>
        <v>338532.4887961807</v>
      </c>
      <c r="I91" s="2">
        <f t="shared" si="5"/>
        <v>338532.4887961807</v>
      </c>
    </row>
    <row r="92" spans="7:9" x14ac:dyDescent="0.35">
      <c r="G92">
        <f t="shared" si="3"/>
        <v>89</v>
      </c>
      <c r="H92" s="2">
        <f t="shared" si="4"/>
        <v>337974.94264291041</v>
      </c>
      <c r="I92" s="2">
        <f t="shared" si="5"/>
        <v>337974.94264291041</v>
      </c>
    </row>
    <row r="93" spans="7:9" x14ac:dyDescent="0.35">
      <c r="G93">
        <f t="shared" si="3"/>
        <v>90</v>
      </c>
      <c r="H93" s="2">
        <f t="shared" si="4"/>
        <v>337414.43452570087</v>
      </c>
      <c r="I93" s="2">
        <f t="shared" si="5"/>
        <v>337414.43452570087</v>
      </c>
    </row>
    <row r="94" spans="7:9" x14ac:dyDescent="0.35">
      <c r="G94">
        <f t="shared" si="3"/>
        <v>91</v>
      </c>
      <c r="H94" s="2">
        <f t="shared" si="4"/>
        <v>336850.94870911865</v>
      </c>
      <c r="I94" s="2">
        <f t="shared" si="5"/>
        <v>336850.94870911865</v>
      </c>
    </row>
    <row r="95" spans="7:9" x14ac:dyDescent="0.35">
      <c r="G95">
        <f t="shared" si="3"/>
        <v>92</v>
      </c>
      <c r="H95" s="2">
        <f t="shared" si="4"/>
        <v>336284.46937413584</v>
      </c>
      <c r="I95" s="2">
        <f t="shared" si="5"/>
        <v>336284.46937413584</v>
      </c>
    </row>
    <row r="96" spans="7:9" x14ac:dyDescent="0.35">
      <c r="G96">
        <f t="shared" si="3"/>
        <v>93</v>
      </c>
      <c r="H96" s="2">
        <f t="shared" si="4"/>
        <v>335714.98061768594</v>
      </c>
      <c r="I96" s="2">
        <f t="shared" si="5"/>
        <v>335714.98061768594</v>
      </c>
    </row>
    <row r="97" spans="7:9" x14ac:dyDescent="0.35">
      <c r="G97">
        <f t="shared" si="3"/>
        <v>94</v>
      </c>
      <c r="H97" s="2">
        <f t="shared" si="4"/>
        <v>335142.46645221743</v>
      </c>
      <c r="I97" s="2">
        <f t="shared" si="5"/>
        <v>335142.46645221743</v>
      </c>
    </row>
    <row r="98" spans="7:9" x14ac:dyDescent="0.35">
      <c r="G98">
        <f t="shared" si="3"/>
        <v>95</v>
      </c>
      <c r="H98" s="2">
        <f t="shared" si="4"/>
        <v>334566.91080524487</v>
      </c>
      <c r="I98" s="2">
        <f t="shared" si="5"/>
        <v>334566.91080524487</v>
      </c>
    </row>
    <row r="99" spans="7:9" x14ac:dyDescent="0.35">
      <c r="G99">
        <f t="shared" si="3"/>
        <v>96</v>
      </c>
      <c r="H99" s="2">
        <f t="shared" si="4"/>
        <v>333988.29751889774</v>
      </c>
      <c r="I99" s="2">
        <f t="shared" si="5"/>
        <v>333988.29751889774</v>
      </c>
    </row>
    <row r="100" spans="7:9" x14ac:dyDescent="0.35">
      <c r="G100">
        <f t="shared" si="3"/>
        <v>97</v>
      </c>
      <c r="H100" s="2">
        <f t="shared" si="4"/>
        <v>333406.61034946691</v>
      </c>
      <c r="I100" s="2">
        <f t="shared" si="5"/>
        <v>333406.61034946691</v>
      </c>
    </row>
    <row r="101" spans="7:9" x14ac:dyDescent="0.35">
      <c r="G101">
        <f t="shared" si="3"/>
        <v>98</v>
      </c>
      <c r="H101" s="2">
        <f t="shared" si="4"/>
        <v>332821.83296694845</v>
      </c>
      <c r="I101" s="2">
        <f t="shared" si="5"/>
        <v>332821.83296694845</v>
      </c>
    </row>
    <row r="102" spans="7:9" x14ac:dyDescent="0.35">
      <c r="G102">
        <f t="shared" si="3"/>
        <v>99</v>
      </c>
      <c r="H102" s="2">
        <f t="shared" si="4"/>
        <v>332233.94895458536</v>
      </c>
      <c r="I102" s="2">
        <f t="shared" si="5"/>
        <v>332233.94895458536</v>
      </c>
    </row>
    <row r="103" spans="7:9" x14ac:dyDescent="0.35">
      <c r="G103">
        <f t="shared" si="3"/>
        <v>100</v>
      </c>
      <c r="H103" s="2">
        <f t="shared" si="4"/>
        <v>331642.94180840661</v>
      </c>
      <c r="I103" s="2">
        <f t="shared" si="5"/>
        <v>331642.94180840661</v>
      </c>
    </row>
    <row r="104" spans="7:9" x14ac:dyDescent="0.35">
      <c r="G104">
        <f t="shared" si="3"/>
        <v>101</v>
      </c>
      <c r="H104" s="2">
        <f t="shared" si="4"/>
        <v>331048.79493676376</v>
      </c>
      <c r="I104" s="2">
        <f t="shared" si="5"/>
        <v>331048.79493676376</v>
      </c>
    </row>
    <row r="105" spans="7:9" x14ac:dyDescent="0.35">
      <c r="G105">
        <f t="shared" si="3"/>
        <v>102</v>
      </c>
      <c r="H105" s="2">
        <f t="shared" si="4"/>
        <v>330451.49165986537</v>
      </c>
      <c r="I105" s="2">
        <f t="shared" si="5"/>
        <v>330451.49165986537</v>
      </c>
    </row>
    <row r="106" spans="7:9" x14ac:dyDescent="0.35">
      <c r="G106">
        <f t="shared" si="3"/>
        <v>103</v>
      </c>
      <c r="H106" s="2">
        <f t="shared" si="4"/>
        <v>329851.01520930842</v>
      </c>
      <c r="I106" s="2">
        <f t="shared" si="5"/>
        <v>329851.01520930842</v>
      </c>
    </row>
    <row r="107" spans="7:9" x14ac:dyDescent="0.35">
      <c r="G107">
        <f t="shared" si="3"/>
        <v>104</v>
      </c>
      <c r="H107" s="2">
        <f t="shared" si="4"/>
        <v>329247.34872760787</v>
      </c>
      <c r="I107" s="2">
        <f t="shared" si="5"/>
        <v>329247.34872760787</v>
      </c>
    </row>
    <row r="108" spans="7:9" x14ac:dyDescent="0.35">
      <c r="G108">
        <f t="shared" si="3"/>
        <v>105</v>
      </c>
      <c r="H108" s="2">
        <f t="shared" si="4"/>
        <v>328640.47526772332</v>
      </c>
      <c r="I108" s="2">
        <f t="shared" si="5"/>
        <v>328640.47526772332</v>
      </c>
    </row>
    <row r="109" spans="7:9" x14ac:dyDescent="0.35">
      <c r="G109">
        <f t="shared" si="3"/>
        <v>106</v>
      </c>
      <c r="H109" s="2">
        <f t="shared" si="4"/>
        <v>328030.37779258314</v>
      </c>
      <c r="I109" s="2">
        <f t="shared" si="5"/>
        <v>328030.37779258314</v>
      </c>
    </row>
    <row r="110" spans="7:9" x14ac:dyDescent="0.35">
      <c r="G110">
        <f t="shared" si="3"/>
        <v>107</v>
      </c>
      <c r="H110" s="2">
        <f t="shared" si="4"/>
        <v>327417.03917460627</v>
      </c>
      <c r="I110" s="2">
        <f t="shared" si="5"/>
        <v>327417.03917460627</v>
      </c>
    </row>
    <row r="111" spans="7:9" x14ac:dyDescent="0.35">
      <c r="G111">
        <f t="shared" si="3"/>
        <v>108</v>
      </c>
      <c r="H111" s="2">
        <f t="shared" si="4"/>
        <v>326800.44219522137</v>
      </c>
      <c r="I111" s="2">
        <f t="shared" si="5"/>
        <v>326800.44219522137</v>
      </c>
    </row>
    <row r="112" spans="7:9" x14ac:dyDescent="0.35">
      <c r="G112">
        <f t="shared" si="3"/>
        <v>109</v>
      </c>
      <c r="H112" s="2">
        <f t="shared" si="4"/>
        <v>326180.5695443835</v>
      </c>
      <c r="I112" s="2">
        <f t="shared" si="5"/>
        <v>326180.5695443835</v>
      </c>
    </row>
    <row r="113" spans="7:9" x14ac:dyDescent="0.35">
      <c r="G113">
        <f t="shared" si="3"/>
        <v>110</v>
      </c>
      <c r="H113" s="2">
        <f t="shared" si="4"/>
        <v>325557.40382008808</v>
      </c>
      <c r="I113" s="2">
        <f t="shared" si="5"/>
        <v>325557.40382008808</v>
      </c>
    </row>
    <row r="114" spans="7:9" x14ac:dyDescent="0.35">
      <c r="G114">
        <f t="shared" si="3"/>
        <v>111</v>
      </c>
      <c r="H114" s="2">
        <f t="shared" si="4"/>
        <v>324930.92752788233</v>
      </c>
      <c r="I114" s="2">
        <f t="shared" si="5"/>
        <v>324930.92752788233</v>
      </c>
    </row>
    <row r="115" spans="7:9" x14ac:dyDescent="0.35">
      <c r="G115">
        <f t="shared" si="3"/>
        <v>112</v>
      </c>
      <c r="H115" s="2">
        <f t="shared" si="4"/>
        <v>324301.12308037421</v>
      </c>
      <c r="I115" s="2">
        <f t="shared" si="5"/>
        <v>324301.12308037421</v>
      </c>
    </row>
    <row r="116" spans="7:9" x14ac:dyDescent="0.35">
      <c r="G116">
        <f t="shared" si="3"/>
        <v>113</v>
      </c>
      <c r="H116" s="2">
        <f t="shared" si="4"/>
        <v>323667.97279673873</v>
      </c>
      <c r="I116" s="2">
        <f t="shared" si="5"/>
        <v>323667.97279673873</v>
      </c>
    </row>
    <row r="117" spans="7:9" x14ac:dyDescent="0.35">
      <c r="G117">
        <f t="shared" si="3"/>
        <v>114</v>
      </c>
      <c r="H117" s="2">
        <f t="shared" si="4"/>
        <v>323031.45890222141</v>
      </c>
      <c r="I117" s="2">
        <f t="shared" si="5"/>
        <v>323031.45890222141</v>
      </c>
    </row>
    <row r="118" spans="7:9" x14ac:dyDescent="0.35">
      <c r="G118">
        <f t="shared" si="3"/>
        <v>115</v>
      </c>
      <c r="H118" s="2">
        <f t="shared" si="4"/>
        <v>322391.56352763949</v>
      </c>
      <c r="I118" s="2">
        <f t="shared" si="5"/>
        <v>322391.56352763949</v>
      </c>
    </row>
    <row r="119" spans="7:9" x14ac:dyDescent="0.35">
      <c r="G119">
        <f t="shared" si="3"/>
        <v>116</v>
      </c>
      <c r="H119" s="2">
        <f t="shared" si="4"/>
        <v>321748.26870888012</v>
      </c>
      <c r="I119" s="2">
        <f t="shared" si="5"/>
        <v>321748.26870888012</v>
      </c>
    </row>
    <row r="120" spans="7:9" x14ac:dyDescent="0.35">
      <c r="G120">
        <f t="shared" si="3"/>
        <v>117</v>
      </c>
      <c r="H120" s="2">
        <f t="shared" si="4"/>
        <v>321101.55638639606</v>
      </c>
      <c r="I120" s="2">
        <f t="shared" si="5"/>
        <v>321101.55638639606</v>
      </c>
    </row>
    <row r="121" spans="7:9" x14ac:dyDescent="0.35">
      <c r="G121">
        <f t="shared" si="3"/>
        <v>118</v>
      </c>
      <c r="H121" s="2">
        <f t="shared" si="4"/>
        <v>320451.40840469883</v>
      </c>
      <c r="I121" s="2">
        <f t="shared" si="5"/>
        <v>320451.40840469883</v>
      </c>
    </row>
    <row r="122" spans="7:9" x14ac:dyDescent="0.35">
      <c r="G122">
        <f t="shared" si="3"/>
        <v>119</v>
      </c>
      <c r="H122" s="2">
        <f t="shared" si="4"/>
        <v>319797.80651184882</v>
      </c>
      <c r="I122" s="2">
        <f t="shared" si="5"/>
        <v>319797.80651184882</v>
      </c>
    </row>
    <row r="123" spans="7:9" x14ac:dyDescent="0.35">
      <c r="G123">
        <f t="shared" si="3"/>
        <v>120</v>
      </c>
      <c r="H123" s="2">
        <f t="shared" si="4"/>
        <v>319140.73235894303</v>
      </c>
      <c r="I123" s="2">
        <f t="shared" si="5"/>
        <v>319140.73235894303</v>
      </c>
    </row>
    <row r="124" spans="7:9" x14ac:dyDescent="0.35">
      <c r="G124">
        <f t="shared" si="3"/>
        <v>121</v>
      </c>
      <c r="H124" s="2">
        <f t="shared" si="4"/>
        <v>318480.16749959992</v>
      </c>
      <c r="I124" s="2">
        <f t="shared" si="5"/>
        <v>318480.16749959992</v>
      </c>
    </row>
    <row r="125" spans="7:9" x14ac:dyDescent="0.35">
      <c r="G125">
        <f t="shared" si="3"/>
        <v>122</v>
      </c>
      <c r="H125" s="2">
        <f t="shared" si="4"/>
        <v>317816.09338944155</v>
      </c>
      <c r="I125" s="2">
        <f t="shared" si="5"/>
        <v>317816.09338944155</v>
      </c>
    </row>
    <row r="126" spans="7:9" x14ac:dyDescent="0.35">
      <c r="G126">
        <f t="shared" si="3"/>
        <v>123</v>
      </c>
      <c r="H126" s="2">
        <f t="shared" si="4"/>
        <v>317148.491385573</v>
      </c>
      <c r="I126" s="2">
        <f t="shared" si="5"/>
        <v>317148.491385573</v>
      </c>
    </row>
    <row r="127" spans="7:9" x14ac:dyDescent="0.35">
      <c r="G127">
        <f t="shared" si="3"/>
        <v>124</v>
      </c>
      <c r="H127" s="2">
        <f t="shared" si="4"/>
        <v>316477.34274605889</v>
      </c>
      <c r="I127" s="2">
        <f t="shared" si="5"/>
        <v>316477.34274605889</v>
      </c>
    </row>
    <row r="128" spans="7:9" x14ac:dyDescent="0.35">
      <c r="G128">
        <f t="shared" si="3"/>
        <v>125</v>
      </c>
      <c r="H128" s="2">
        <f t="shared" si="4"/>
        <v>315802.62862939737</v>
      </c>
      <c r="I128" s="2">
        <f t="shared" si="5"/>
        <v>315802.62862939737</v>
      </c>
    </row>
    <row r="129" spans="7:9" x14ac:dyDescent="0.35">
      <c r="G129">
        <f t="shared" si="3"/>
        <v>126</v>
      </c>
      <c r="H129" s="2">
        <f t="shared" si="4"/>
        <v>315124.33009399107</v>
      </c>
      <c r="I129" s="2">
        <f t="shared" si="5"/>
        <v>315124.33009399107</v>
      </c>
    </row>
    <row r="130" spans="7:9" x14ac:dyDescent="0.35">
      <c r="G130">
        <f t="shared" si="3"/>
        <v>127</v>
      </c>
      <c r="H130" s="2">
        <f t="shared" si="4"/>
        <v>314442.42809761543</v>
      </c>
      <c r="I130" s="2">
        <f t="shared" si="5"/>
        <v>314442.42809761543</v>
      </c>
    </row>
    <row r="131" spans="7:9" x14ac:dyDescent="0.35">
      <c r="G131">
        <f t="shared" si="3"/>
        <v>128</v>
      </c>
      <c r="H131" s="2">
        <f t="shared" si="4"/>
        <v>313756.90349688404</v>
      </c>
      <c r="I131" s="2">
        <f t="shared" si="5"/>
        <v>313756.90349688404</v>
      </c>
    </row>
    <row r="132" spans="7:9" x14ac:dyDescent="0.35">
      <c r="G132">
        <f t="shared" si="3"/>
        <v>129</v>
      </c>
      <c r="H132" s="2">
        <f t="shared" si="4"/>
        <v>313067.73704671126</v>
      </c>
      <c r="I132" s="2">
        <f t="shared" si="5"/>
        <v>313067.73704671126</v>
      </c>
    </row>
    <row r="133" spans="7:9" x14ac:dyDescent="0.35">
      <c r="G133">
        <f t="shared" ref="G133:G196" si="6">G132+1</f>
        <v>130</v>
      </c>
      <c r="H133" s="2">
        <f t="shared" ref="H133:H196" si="7">H132*($C$7+1)-$C$2</f>
        <v>312374.90939977195</v>
      </c>
      <c r="I133" s="2">
        <f t="shared" ref="I133:I196" si="8">I132*(1+$C$7)-$C$2</f>
        <v>312374.90939977195</v>
      </c>
    </row>
    <row r="134" spans="7:9" x14ac:dyDescent="0.35">
      <c r="G134">
        <f t="shared" si="6"/>
        <v>131</v>
      </c>
      <c r="H134" s="2">
        <f t="shared" si="7"/>
        <v>311678.40110595827</v>
      </c>
      <c r="I134" s="2">
        <f t="shared" si="8"/>
        <v>311678.40110595827</v>
      </c>
    </row>
    <row r="135" spans="7:9" x14ac:dyDescent="0.35">
      <c r="G135">
        <f t="shared" si="6"/>
        <v>132</v>
      </c>
      <c r="H135" s="2">
        <f t="shared" si="7"/>
        <v>310978.19261183369</v>
      </c>
      <c r="I135" s="2">
        <f t="shared" si="8"/>
        <v>310978.19261183369</v>
      </c>
    </row>
    <row r="136" spans="7:9" x14ac:dyDescent="0.35">
      <c r="G136">
        <f t="shared" si="6"/>
        <v>133</v>
      </c>
      <c r="H136" s="2">
        <f t="shared" si="7"/>
        <v>310274.26426008408</v>
      </c>
      <c r="I136" s="2">
        <f t="shared" si="8"/>
        <v>310274.26426008408</v>
      </c>
    </row>
    <row r="137" spans="7:9" x14ac:dyDescent="0.35">
      <c r="G137">
        <f t="shared" si="6"/>
        <v>134</v>
      </c>
      <c r="H137" s="2">
        <f t="shared" si="7"/>
        <v>309566.59628896578</v>
      </c>
      <c r="I137" s="2">
        <f t="shared" si="8"/>
        <v>309566.59628896578</v>
      </c>
    </row>
    <row r="138" spans="7:9" x14ac:dyDescent="0.35">
      <c r="G138">
        <f t="shared" si="6"/>
        <v>135</v>
      </c>
      <c r="H138" s="2">
        <f t="shared" si="7"/>
        <v>308855.16883175093</v>
      </c>
      <c r="I138" s="2">
        <f t="shared" si="8"/>
        <v>308855.16883175093</v>
      </c>
    </row>
    <row r="139" spans="7:9" x14ac:dyDescent="0.35">
      <c r="G139">
        <f t="shared" si="6"/>
        <v>136</v>
      </c>
      <c r="H139" s="2">
        <f t="shared" si="7"/>
        <v>308139.96191616962</v>
      </c>
      <c r="I139" s="2">
        <f t="shared" si="8"/>
        <v>308139.96191616962</v>
      </c>
    </row>
    <row r="140" spans="7:9" x14ac:dyDescent="0.35">
      <c r="G140">
        <f t="shared" si="6"/>
        <v>137</v>
      </c>
      <c r="H140" s="2">
        <f t="shared" si="7"/>
        <v>307420.9554638493</v>
      </c>
      <c r="I140" s="2">
        <f t="shared" si="8"/>
        <v>307420.9554638493</v>
      </c>
    </row>
    <row r="141" spans="7:9" x14ac:dyDescent="0.35">
      <c r="G141">
        <f t="shared" si="6"/>
        <v>138</v>
      </c>
      <c r="H141" s="2">
        <f t="shared" si="7"/>
        <v>306698.129289751</v>
      </c>
      <c r="I141" s="2">
        <f t="shared" si="8"/>
        <v>306698.129289751</v>
      </c>
    </row>
    <row r="142" spans="7:9" x14ac:dyDescent="0.35">
      <c r="G142">
        <f t="shared" si="6"/>
        <v>139</v>
      </c>
      <c r="H142" s="2">
        <f t="shared" si="7"/>
        <v>305971.4631016028</v>
      </c>
      <c r="I142" s="2">
        <f t="shared" si="8"/>
        <v>305971.4631016028</v>
      </c>
    </row>
    <row r="143" spans="7:9" x14ac:dyDescent="0.35">
      <c r="G143">
        <f t="shared" si="6"/>
        <v>140</v>
      </c>
      <c r="H143" s="2">
        <f t="shared" si="7"/>
        <v>305240.9364993301</v>
      </c>
      <c r="I143" s="2">
        <f t="shared" si="8"/>
        <v>305240.9364993301</v>
      </c>
    </row>
    <row r="144" spans="7:9" x14ac:dyDescent="0.35">
      <c r="G144">
        <f t="shared" si="6"/>
        <v>141</v>
      </c>
      <c r="H144" s="2">
        <f t="shared" si="7"/>
        <v>304506.52897448279</v>
      </c>
      <c r="I144" s="2">
        <f t="shared" si="8"/>
        <v>304506.52897448279</v>
      </c>
    </row>
    <row r="145" spans="7:9" x14ac:dyDescent="0.35">
      <c r="G145">
        <f t="shared" si="6"/>
        <v>142</v>
      </c>
      <c r="H145" s="2">
        <f t="shared" si="7"/>
        <v>303768.21990965976</v>
      </c>
      <c r="I145" s="2">
        <f t="shared" si="8"/>
        <v>303768.21990965976</v>
      </c>
    </row>
    <row r="146" spans="7:9" x14ac:dyDescent="0.35">
      <c r="G146">
        <f t="shared" si="6"/>
        <v>143</v>
      </c>
      <c r="H146" s="2">
        <f t="shared" si="7"/>
        <v>303025.98857792985</v>
      </c>
      <c r="I146" s="2">
        <f t="shared" si="8"/>
        <v>303025.98857792985</v>
      </c>
    </row>
    <row r="147" spans="7:9" x14ac:dyDescent="0.35">
      <c r="G147">
        <f t="shared" si="6"/>
        <v>144</v>
      </c>
      <c r="H147" s="2">
        <f t="shared" si="7"/>
        <v>302279.81414225011</v>
      </c>
      <c r="I147" s="2">
        <f t="shared" si="8"/>
        <v>302279.81414225011</v>
      </c>
    </row>
    <row r="148" spans="7:9" x14ac:dyDescent="0.35">
      <c r="G148">
        <f t="shared" si="6"/>
        <v>145</v>
      </c>
      <c r="H148" s="2">
        <f t="shared" si="7"/>
        <v>301529.67565488082</v>
      </c>
      <c r="I148" s="2">
        <f t="shared" si="8"/>
        <v>301529.67565488082</v>
      </c>
    </row>
    <row r="149" spans="7:9" x14ac:dyDescent="0.35">
      <c r="G149">
        <f t="shared" si="6"/>
        <v>146</v>
      </c>
      <c r="H149" s="2">
        <f t="shared" si="7"/>
        <v>300775.55205679737</v>
      </c>
      <c r="I149" s="2">
        <f t="shared" si="8"/>
        <v>300775.55205679737</v>
      </c>
    </row>
    <row r="150" spans="7:9" x14ac:dyDescent="0.35">
      <c r="G150">
        <f t="shared" si="6"/>
        <v>147</v>
      </c>
      <c r="H150" s="2">
        <f t="shared" si="7"/>
        <v>300017.4221770991</v>
      </c>
      <c r="I150" s="2">
        <f t="shared" si="8"/>
        <v>300017.4221770991</v>
      </c>
    </row>
    <row r="151" spans="7:9" x14ac:dyDescent="0.35">
      <c r="G151">
        <f t="shared" si="6"/>
        <v>148</v>
      </c>
      <c r="H151" s="2">
        <f t="shared" si="7"/>
        <v>299255.26473241497</v>
      </c>
      <c r="I151" s="2">
        <f t="shared" si="8"/>
        <v>299255.26473241497</v>
      </c>
    </row>
    <row r="152" spans="7:9" x14ac:dyDescent="0.35">
      <c r="G152">
        <f t="shared" si="6"/>
        <v>149</v>
      </c>
      <c r="H152" s="2">
        <f t="shared" si="7"/>
        <v>298489.05832630594</v>
      </c>
      <c r="I152" s="2">
        <f t="shared" si="8"/>
        <v>298489.05832630594</v>
      </c>
    </row>
    <row r="153" spans="7:9" x14ac:dyDescent="0.35">
      <c r="G153">
        <f t="shared" si="6"/>
        <v>150</v>
      </c>
      <c r="H153" s="2">
        <f t="shared" si="7"/>
        <v>297718.78144866443</v>
      </c>
      <c r="I153" s="2">
        <f t="shared" si="8"/>
        <v>297718.78144866443</v>
      </c>
    </row>
    <row r="154" spans="7:9" x14ac:dyDescent="0.35">
      <c r="G154">
        <f t="shared" si="6"/>
        <v>151</v>
      </c>
      <c r="H154" s="2">
        <f t="shared" si="7"/>
        <v>296944.4124751105</v>
      </c>
      <c r="I154" s="2">
        <f t="shared" si="8"/>
        <v>296944.4124751105</v>
      </c>
    </row>
    <row r="155" spans="7:9" x14ac:dyDescent="0.35">
      <c r="G155">
        <f t="shared" si="6"/>
        <v>152</v>
      </c>
      <c r="H155" s="2">
        <f t="shared" si="7"/>
        <v>296165.92966638453</v>
      </c>
      <c r="I155" s="2">
        <f t="shared" si="8"/>
        <v>296165.92966638453</v>
      </c>
    </row>
    <row r="156" spans="7:9" x14ac:dyDescent="0.35">
      <c r="G156">
        <f t="shared" si="6"/>
        <v>153</v>
      </c>
      <c r="H156" s="2">
        <f t="shared" si="7"/>
        <v>295383.31116773724</v>
      </c>
      <c r="I156" s="2">
        <f t="shared" si="8"/>
        <v>295383.31116773724</v>
      </c>
    </row>
    <row r="157" spans="7:9" x14ac:dyDescent="0.35">
      <c r="G157">
        <f t="shared" si="6"/>
        <v>154</v>
      </c>
      <c r="H157" s="2">
        <f t="shared" si="7"/>
        <v>294596.53500831587</v>
      </c>
      <c r="I157" s="2">
        <f t="shared" si="8"/>
        <v>294596.53500831587</v>
      </c>
    </row>
    <row r="158" spans="7:9" x14ac:dyDescent="0.35">
      <c r="G158">
        <f t="shared" si="6"/>
        <v>155</v>
      </c>
      <c r="H158" s="2">
        <f t="shared" si="7"/>
        <v>293805.57910054759</v>
      </c>
      <c r="I158" s="2">
        <f t="shared" si="8"/>
        <v>293805.57910054759</v>
      </c>
    </row>
    <row r="159" spans="7:9" x14ac:dyDescent="0.35">
      <c r="G159">
        <f t="shared" si="6"/>
        <v>156</v>
      </c>
      <c r="H159" s="2">
        <f t="shared" si="7"/>
        <v>293010.42123951926</v>
      </c>
      <c r="I159" s="2">
        <f t="shared" si="8"/>
        <v>293010.42123951926</v>
      </c>
    </row>
    <row r="160" spans="7:9" x14ac:dyDescent="0.35">
      <c r="G160">
        <f t="shared" si="6"/>
        <v>157</v>
      </c>
      <c r="H160" s="2">
        <f t="shared" si="7"/>
        <v>292211.0391023542</v>
      </c>
      <c r="I160" s="2">
        <f t="shared" si="8"/>
        <v>292211.0391023542</v>
      </c>
    </row>
    <row r="161" spans="7:9" x14ac:dyDescent="0.35">
      <c r="G161">
        <f t="shared" si="6"/>
        <v>158</v>
      </c>
      <c r="H161" s="2">
        <f t="shared" si="7"/>
        <v>291407.4102475855</v>
      </c>
      <c r="I161" s="2">
        <f t="shared" si="8"/>
        <v>291407.4102475855</v>
      </c>
    </row>
    <row r="162" spans="7:9" x14ac:dyDescent="0.35">
      <c r="G162">
        <f t="shared" si="6"/>
        <v>159</v>
      </c>
      <c r="H162" s="2">
        <f t="shared" si="7"/>
        <v>290599.51211452583</v>
      </c>
      <c r="I162" s="2">
        <f t="shared" si="8"/>
        <v>290599.51211452583</v>
      </c>
    </row>
    <row r="163" spans="7:9" x14ac:dyDescent="0.35">
      <c r="G163">
        <f t="shared" si="6"/>
        <v>160</v>
      </c>
      <c r="H163" s="2">
        <f t="shared" si="7"/>
        <v>289787.32202263427</v>
      </c>
      <c r="I163" s="2">
        <f t="shared" si="8"/>
        <v>289787.32202263427</v>
      </c>
    </row>
    <row r="164" spans="7:9" x14ac:dyDescent="0.35">
      <c r="G164">
        <f t="shared" si="6"/>
        <v>161</v>
      </c>
      <c r="H164" s="2">
        <f t="shared" si="7"/>
        <v>288970.81717087951</v>
      </c>
      <c r="I164" s="2">
        <f t="shared" si="8"/>
        <v>288970.81717087951</v>
      </c>
    </row>
    <row r="165" spans="7:9" x14ac:dyDescent="0.35">
      <c r="G165">
        <f t="shared" si="6"/>
        <v>162</v>
      </c>
      <c r="H165" s="2">
        <f t="shared" si="7"/>
        <v>288149.97463709983</v>
      </c>
      <c r="I165" s="2">
        <f t="shared" si="8"/>
        <v>288149.97463709983</v>
      </c>
    </row>
    <row r="166" spans="7:9" x14ac:dyDescent="0.35">
      <c r="G166">
        <f t="shared" si="6"/>
        <v>163</v>
      </c>
      <c r="H166" s="2">
        <f t="shared" si="7"/>
        <v>287324.77137735946</v>
      </c>
      <c r="I166" s="2">
        <f t="shared" si="8"/>
        <v>287324.77137735946</v>
      </c>
    </row>
    <row r="167" spans="7:9" x14ac:dyDescent="0.35">
      <c r="G167">
        <f t="shared" si="6"/>
        <v>164</v>
      </c>
      <c r="H167" s="2">
        <f t="shared" si="7"/>
        <v>286495.18422530172</v>
      </c>
      <c r="I167" s="2">
        <f t="shared" si="8"/>
        <v>286495.18422530172</v>
      </c>
    </row>
    <row r="168" spans="7:9" x14ac:dyDescent="0.35">
      <c r="G168">
        <f t="shared" si="6"/>
        <v>165</v>
      </c>
      <c r="H168" s="2">
        <f t="shared" si="7"/>
        <v>285661.18989149865</v>
      </c>
      <c r="I168" s="2">
        <f t="shared" si="8"/>
        <v>285661.18989149865</v>
      </c>
    </row>
    <row r="169" spans="7:9" x14ac:dyDescent="0.35">
      <c r="G169">
        <f t="shared" si="6"/>
        <v>166</v>
      </c>
      <c r="H169" s="2">
        <f t="shared" si="7"/>
        <v>284822.76496279723</v>
      </c>
      <c r="I169" s="2">
        <f t="shared" si="8"/>
        <v>284822.76496279723</v>
      </c>
    </row>
    <row r="170" spans="7:9" x14ac:dyDescent="0.35">
      <c r="G170">
        <f t="shared" si="6"/>
        <v>167</v>
      </c>
      <c r="H170" s="2">
        <f t="shared" si="7"/>
        <v>283979.88590166211</v>
      </c>
      <c r="I170" s="2">
        <f t="shared" si="8"/>
        <v>283979.88590166211</v>
      </c>
    </row>
    <row r="171" spans="7:9" x14ac:dyDescent="0.35">
      <c r="G171">
        <f t="shared" si="6"/>
        <v>168</v>
      </c>
      <c r="H171" s="2">
        <f t="shared" si="7"/>
        <v>283132.5290455147</v>
      </c>
      <c r="I171" s="2">
        <f t="shared" si="8"/>
        <v>283132.5290455147</v>
      </c>
    </row>
    <row r="172" spans="7:9" x14ac:dyDescent="0.35">
      <c r="G172">
        <f t="shared" si="6"/>
        <v>169</v>
      </c>
      <c r="H172" s="2">
        <f t="shared" si="7"/>
        <v>282280.67060606903</v>
      </c>
      <c r="I172" s="2">
        <f t="shared" si="8"/>
        <v>282280.67060606903</v>
      </c>
    </row>
    <row r="173" spans="7:9" x14ac:dyDescent="0.35">
      <c r="G173">
        <f t="shared" si="6"/>
        <v>170</v>
      </c>
      <c r="H173" s="2">
        <f t="shared" si="7"/>
        <v>281424.28666866379</v>
      </c>
      <c r="I173" s="2">
        <f t="shared" si="8"/>
        <v>281424.28666866379</v>
      </c>
    </row>
    <row r="174" spans="7:9" x14ac:dyDescent="0.35">
      <c r="G174">
        <f t="shared" si="6"/>
        <v>171</v>
      </c>
      <c r="H174" s="2">
        <f t="shared" si="7"/>
        <v>280563.3531915911</v>
      </c>
      <c r="I174" s="2">
        <f t="shared" si="8"/>
        <v>280563.3531915911</v>
      </c>
    </row>
    <row r="175" spans="7:9" x14ac:dyDescent="0.35">
      <c r="G175">
        <f t="shared" si="6"/>
        <v>172</v>
      </c>
      <c r="H175" s="2">
        <f t="shared" si="7"/>
        <v>279697.84600542142</v>
      </c>
      <c r="I175" s="2">
        <f t="shared" si="8"/>
        <v>279697.84600542142</v>
      </c>
    </row>
    <row r="176" spans="7:9" x14ac:dyDescent="0.35">
      <c r="G176">
        <f t="shared" si="6"/>
        <v>173</v>
      </c>
      <c r="H176" s="2">
        <f t="shared" si="7"/>
        <v>278827.74081232527</v>
      </c>
      <c r="I176" s="2">
        <f t="shared" si="8"/>
        <v>278827.74081232527</v>
      </c>
    </row>
    <row r="177" spans="7:9" x14ac:dyDescent="0.35">
      <c r="G177">
        <f t="shared" si="6"/>
        <v>174</v>
      </c>
      <c r="H177" s="2">
        <f t="shared" si="7"/>
        <v>277953.01318539074</v>
      </c>
      <c r="I177" s="2">
        <f t="shared" si="8"/>
        <v>277953.01318539074</v>
      </c>
    </row>
    <row r="178" spans="7:9" x14ac:dyDescent="0.35">
      <c r="G178">
        <f t="shared" si="6"/>
        <v>175</v>
      </c>
      <c r="H178" s="2">
        <f t="shared" si="7"/>
        <v>277073.63856793812</v>
      </c>
      <c r="I178" s="2">
        <f t="shared" si="8"/>
        <v>277073.63856793812</v>
      </c>
    </row>
    <row r="179" spans="7:9" x14ac:dyDescent="0.35">
      <c r="G179">
        <f t="shared" si="6"/>
        <v>176</v>
      </c>
      <c r="H179" s="2">
        <f t="shared" si="7"/>
        <v>276189.59227283031</v>
      </c>
      <c r="I179" s="2">
        <f t="shared" si="8"/>
        <v>276189.59227283031</v>
      </c>
    </row>
    <row r="180" spans="7:9" x14ac:dyDescent="0.35">
      <c r="G180">
        <f t="shared" si="6"/>
        <v>177</v>
      </c>
      <c r="H180" s="2">
        <f t="shared" si="7"/>
        <v>275300.84948177973</v>
      </c>
      <c r="I180" s="2">
        <f t="shared" si="8"/>
        <v>275300.84948177973</v>
      </c>
    </row>
    <row r="181" spans="7:9" x14ac:dyDescent="0.35">
      <c r="G181">
        <f t="shared" si="6"/>
        <v>178</v>
      </c>
      <c r="H181" s="2">
        <f t="shared" si="7"/>
        <v>274407.3852446517</v>
      </c>
      <c r="I181" s="2">
        <f t="shared" si="8"/>
        <v>274407.3852446517</v>
      </c>
    </row>
    <row r="182" spans="7:9" x14ac:dyDescent="0.35">
      <c r="G182">
        <f t="shared" si="6"/>
        <v>179</v>
      </c>
      <c r="H182" s="2">
        <f t="shared" si="7"/>
        <v>273509.17447876395</v>
      </c>
      <c r="I182" s="2">
        <f t="shared" si="8"/>
        <v>273509.17447876395</v>
      </c>
    </row>
    <row r="183" spans="7:9" x14ac:dyDescent="0.35">
      <c r="G183">
        <f t="shared" si="6"/>
        <v>180</v>
      </c>
      <c r="H183" s="2">
        <f t="shared" si="7"/>
        <v>272606.19196818239</v>
      </c>
      <c r="I183" s="2">
        <f t="shared" si="8"/>
        <v>272606.19196818239</v>
      </c>
    </row>
    <row r="184" spans="7:9" x14ac:dyDescent="0.35">
      <c r="G184">
        <f t="shared" si="6"/>
        <v>181</v>
      </c>
      <c r="H184" s="2">
        <f t="shared" si="7"/>
        <v>271698.41236301337</v>
      </c>
      <c r="I184" s="2">
        <f t="shared" si="8"/>
        <v>271698.41236301337</v>
      </c>
    </row>
    <row r="185" spans="7:9" x14ac:dyDescent="0.35">
      <c r="G185">
        <f t="shared" si="6"/>
        <v>182</v>
      </c>
      <c r="H185" s="2">
        <f t="shared" si="7"/>
        <v>270785.81017869187</v>
      </c>
      <c r="I185" s="2">
        <f t="shared" si="8"/>
        <v>270785.81017869187</v>
      </c>
    </row>
    <row r="186" spans="7:9" x14ac:dyDescent="0.35">
      <c r="G186">
        <f t="shared" si="6"/>
        <v>183</v>
      </c>
      <c r="H186" s="2">
        <f t="shared" si="7"/>
        <v>269868.35979526618</v>
      </c>
      <c r="I186" s="2">
        <f t="shared" si="8"/>
        <v>269868.35979526618</v>
      </c>
    </row>
    <row r="187" spans="7:9" x14ac:dyDescent="0.35">
      <c r="G187">
        <f t="shared" si="6"/>
        <v>184</v>
      </c>
      <c r="H187" s="2">
        <f t="shared" si="7"/>
        <v>268946.03545667854</v>
      </c>
      <c r="I187" s="2">
        <f t="shared" si="8"/>
        <v>268946.03545667854</v>
      </c>
    </row>
    <row r="188" spans="7:9" x14ac:dyDescent="0.35">
      <c r="G188">
        <f t="shared" si="6"/>
        <v>185</v>
      </c>
      <c r="H188" s="2">
        <f t="shared" si="7"/>
        <v>268018.81127004215</v>
      </c>
      <c r="I188" s="2">
        <f t="shared" si="8"/>
        <v>268018.81127004215</v>
      </c>
    </row>
    <row r="189" spans="7:9" x14ac:dyDescent="0.35">
      <c r="G189">
        <f t="shared" si="6"/>
        <v>186</v>
      </c>
      <c r="H189" s="2">
        <f t="shared" si="7"/>
        <v>267086.66120491427</v>
      </c>
      <c r="I189" s="2">
        <f t="shared" si="8"/>
        <v>267086.66120491427</v>
      </c>
    </row>
    <row r="190" spans="7:9" x14ac:dyDescent="0.35">
      <c r="G190">
        <f t="shared" si="6"/>
        <v>187</v>
      </c>
      <c r="H190" s="2">
        <f t="shared" si="7"/>
        <v>266149.55909256538</v>
      </c>
      <c r="I190" s="2">
        <f t="shared" si="8"/>
        <v>266149.55909256538</v>
      </c>
    </row>
    <row r="191" spans="7:9" x14ac:dyDescent="0.35">
      <c r="G191">
        <f t="shared" si="6"/>
        <v>188</v>
      </c>
      <c r="H191" s="2">
        <f t="shared" si="7"/>
        <v>265207.47862524464</v>
      </c>
      <c r="I191" s="2">
        <f t="shared" si="8"/>
        <v>265207.47862524464</v>
      </c>
    </row>
    <row r="192" spans="7:9" x14ac:dyDescent="0.35">
      <c r="G192">
        <f t="shared" si="6"/>
        <v>189</v>
      </c>
      <c r="H192" s="2">
        <f t="shared" si="7"/>
        <v>264260.39335544128</v>
      </c>
      <c r="I192" s="2">
        <f t="shared" si="8"/>
        <v>264260.39335544128</v>
      </c>
    </row>
    <row r="193" spans="7:9" x14ac:dyDescent="0.35">
      <c r="G193">
        <f t="shared" si="6"/>
        <v>190</v>
      </c>
      <c r="H193" s="2">
        <f t="shared" si="7"/>
        <v>263308.27669514209</v>
      </c>
      <c r="I193" s="2">
        <f t="shared" si="8"/>
        <v>263308.27669514209</v>
      </c>
    </row>
    <row r="194" spans="7:9" x14ac:dyDescent="0.35">
      <c r="G194">
        <f t="shared" si="6"/>
        <v>191</v>
      </c>
      <c r="H194" s="2">
        <f t="shared" si="7"/>
        <v>262351.10191508505</v>
      </c>
      <c r="I194" s="2">
        <f t="shared" si="8"/>
        <v>262351.10191508505</v>
      </c>
    </row>
    <row r="195" spans="7:9" x14ac:dyDescent="0.35">
      <c r="G195">
        <f t="shared" si="6"/>
        <v>192</v>
      </c>
      <c r="H195" s="2">
        <f t="shared" si="7"/>
        <v>261388.84214400896</v>
      </c>
      <c r="I195" s="2">
        <f t="shared" si="8"/>
        <v>261388.84214400896</v>
      </c>
    </row>
    <row r="196" spans="7:9" x14ac:dyDescent="0.35">
      <c r="G196">
        <f t="shared" si="6"/>
        <v>193</v>
      </c>
      <c r="H196" s="2">
        <f t="shared" si="7"/>
        <v>260421.47036789905</v>
      </c>
      <c r="I196" s="2">
        <f t="shared" si="8"/>
        <v>260421.47036789905</v>
      </c>
    </row>
    <row r="197" spans="7:9" x14ac:dyDescent="0.35">
      <c r="G197">
        <f t="shared" ref="G197:G260" si="9">G196+1</f>
        <v>194</v>
      </c>
      <c r="H197" s="2">
        <f t="shared" ref="H197:H260" si="10">H196*($C$7+1)-$C$2</f>
        <v>259448.95942922853</v>
      </c>
      <c r="I197" s="2">
        <f t="shared" ref="I197:I260" si="11">I196*(1+$C$7)-$C$2</f>
        <v>259448.95942922853</v>
      </c>
    </row>
    <row r="198" spans="7:9" x14ac:dyDescent="0.35">
      <c r="G198">
        <f t="shared" si="9"/>
        <v>195</v>
      </c>
      <c r="H198" s="2">
        <f t="shared" si="10"/>
        <v>258471.28202619634</v>
      </c>
      <c r="I198" s="2">
        <f t="shared" si="11"/>
        <v>258471.28202619634</v>
      </c>
    </row>
    <row r="199" spans="7:9" x14ac:dyDescent="0.35">
      <c r="G199">
        <f t="shared" si="9"/>
        <v>196</v>
      </c>
      <c r="H199" s="2">
        <f t="shared" si="10"/>
        <v>257488.41071196052</v>
      </c>
      <c r="I199" s="2">
        <f t="shared" si="11"/>
        <v>257488.41071196052</v>
      </c>
    </row>
    <row r="200" spans="7:9" x14ac:dyDescent="0.35">
      <c r="G200">
        <f t="shared" si="9"/>
        <v>197</v>
      </c>
      <c r="H200" s="2">
        <f t="shared" si="10"/>
        <v>256500.31789386782</v>
      </c>
      <c r="I200" s="2">
        <f t="shared" si="11"/>
        <v>256500.31789386782</v>
      </c>
    </row>
    <row r="201" spans="7:9" x14ac:dyDescent="0.35">
      <c r="G201">
        <f t="shared" si="9"/>
        <v>198</v>
      </c>
      <c r="H201" s="2">
        <f t="shared" si="10"/>
        <v>255506.97583267902</v>
      </c>
      <c r="I201" s="2">
        <f t="shared" si="11"/>
        <v>255506.97583267902</v>
      </c>
    </row>
    <row r="202" spans="7:9" x14ac:dyDescent="0.35">
      <c r="G202">
        <f t="shared" si="9"/>
        <v>199</v>
      </c>
      <c r="H202" s="2">
        <f t="shared" si="10"/>
        <v>254508.35664179013</v>
      </c>
      <c r="I202" s="2">
        <f t="shared" si="11"/>
        <v>254508.35664179013</v>
      </c>
    </row>
    <row r="203" spans="7:9" x14ac:dyDescent="0.35">
      <c r="G203">
        <f t="shared" si="9"/>
        <v>200</v>
      </c>
      <c r="H203" s="2">
        <f t="shared" si="10"/>
        <v>253504.43228644965</v>
      </c>
      <c r="I203" s="2">
        <f t="shared" si="11"/>
        <v>253504.43228644965</v>
      </c>
    </row>
    <row r="204" spans="7:9" x14ac:dyDescent="0.35">
      <c r="G204">
        <f t="shared" si="9"/>
        <v>201</v>
      </c>
      <c r="H204" s="2">
        <f t="shared" si="10"/>
        <v>252495.17458297143</v>
      </c>
      <c r="I204" s="2">
        <f t="shared" si="11"/>
        <v>252495.17458297143</v>
      </c>
    </row>
    <row r="205" spans="7:9" x14ac:dyDescent="0.35">
      <c r="G205">
        <f t="shared" si="9"/>
        <v>202</v>
      </c>
      <c r="H205" s="2">
        <f t="shared" si="10"/>
        <v>251480.5551979435</v>
      </c>
      <c r="I205" s="2">
        <f t="shared" si="11"/>
        <v>251480.5551979435</v>
      </c>
    </row>
    <row r="206" spans="7:9" x14ac:dyDescent="0.35">
      <c r="G206">
        <f t="shared" si="9"/>
        <v>203</v>
      </c>
      <c r="H206" s="2">
        <f t="shared" si="10"/>
        <v>250460.54564743259</v>
      </c>
      <c r="I206" s="2">
        <f t="shared" si="11"/>
        <v>250460.54564743259</v>
      </c>
    </row>
    <row r="207" spans="7:9" x14ac:dyDescent="0.35">
      <c r="G207">
        <f t="shared" si="9"/>
        <v>204</v>
      </c>
      <c r="H207" s="2">
        <f t="shared" si="10"/>
        <v>249435.11729618459</v>
      </c>
      <c r="I207" s="2">
        <f t="shared" si="11"/>
        <v>249435.11729618459</v>
      </c>
    </row>
    <row r="208" spans="7:9" x14ac:dyDescent="0.35">
      <c r="G208">
        <f t="shared" si="9"/>
        <v>205</v>
      </c>
      <c r="H208" s="2">
        <f t="shared" si="10"/>
        <v>248404.2413568206</v>
      </c>
      <c r="I208" s="2">
        <f t="shared" si="11"/>
        <v>248404.2413568206</v>
      </c>
    </row>
    <row r="209" spans="7:9" x14ac:dyDescent="0.35">
      <c r="G209">
        <f t="shared" si="9"/>
        <v>206</v>
      </c>
      <c r="H209" s="2">
        <f t="shared" si="10"/>
        <v>247367.88888902872</v>
      </c>
      <c r="I209" s="2">
        <f t="shared" si="11"/>
        <v>247367.88888902872</v>
      </c>
    </row>
    <row r="210" spans="7:9" x14ac:dyDescent="0.35">
      <c r="G210">
        <f t="shared" si="9"/>
        <v>207</v>
      </c>
      <c r="H210" s="2">
        <f t="shared" si="10"/>
        <v>246326.03079875169</v>
      </c>
      <c r="I210" s="2">
        <f t="shared" si="11"/>
        <v>246326.03079875169</v>
      </c>
    </row>
    <row r="211" spans="7:9" x14ac:dyDescent="0.35">
      <c r="G211">
        <f t="shared" si="9"/>
        <v>208</v>
      </c>
      <c r="H211" s="2">
        <f t="shared" si="10"/>
        <v>245278.63783737007</v>
      </c>
      <c r="I211" s="2">
        <f t="shared" si="11"/>
        <v>245278.63783737007</v>
      </c>
    </row>
    <row r="212" spans="7:9" x14ac:dyDescent="0.35">
      <c r="G212">
        <f t="shared" si="9"/>
        <v>209</v>
      </c>
      <c r="H212" s="2">
        <f t="shared" si="10"/>
        <v>244225.68060088111</v>
      </c>
      <c r="I212" s="2">
        <f t="shared" si="11"/>
        <v>244225.68060088111</v>
      </c>
    </row>
    <row r="213" spans="7:9" x14ac:dyDescent="0.35">
      <c r="G213">
        <f t="shared" si="9"/>
        <v>210</v>
      </c>
      <c r="H213" s="2">
        <f t="shared" si="10"/>
        <v>243167.12952907331</v>
      </c>
      <c r="I213" s="2">
        <f t="shared" si="11"/>
        <v>243167.12952907331</v>
      </c>
    </row>
    <row r="214" spans="7:9" x14ac:dyDescent="0.35">
      <c r="G214">
        <f t="shared" si="9"/>
        <v>211</v>
      </c>
      <c r="H214" s="2">
        <f t="shared" si="10"/>
        <v>242102.95490469653</v>
      </c>
      <c r="I214" s="2">
        <f t="shared" si="11"/>
        <v>242102.95490469653</v>
      </c>
    </row>
    <row r="215" spans="7:9" x14ac:dyDescent="0.35">
      <c r="G215">
        <f t="shared" si="9"/>
        <v>212</v>
      </c>
      <c r="H215" s="2">
        <f t="shared" si="10"/>
        <v>241033.12685262773</v>
      </c>
      <c r="I215" s="2">
        <f t="shared" si="11"/>
        <v>241033.12685262773</v>
      </c>
    </row>
    <row r="216" spans="7:9" x14ac:dyDescent="0.35">
      <c r="G216">
        <f t="shared" si="9"/>
        <v>213</v>
      </c>
      <c r="H216" s="2">
        <f t="shared" si="10"/>
        <v>239957.61533903232</v>
      </c>
      <c r="I216" s="2">
        <f t="shared" si="11"/>
        <v>239957.61533903232</v>
      </c>
    </row>
    <row r="217" spans="7:9" x14ac:dyDescent="0.35">
      <c r="G217">
        <f t="shared" si="9"/>
        <v>214</v>
      </c>
      <c r="H217" s="2">
        <f t="shared" si="10"/>
        <v>238876.39017052093</v>
      </c>
      <c r="I217" s="2">
        <f t="shared" si="11"/>
        <v>238876.39017052093</v>
      </c>
    </row>
    <row r="218" spans="7:9" x14ac:dyDescent="0.35">
      <c r="G218">
        <f t="shared" si="9"/>
        <v>215</v>
      </c>
      <c r="H218" s="2">
        <f t="shared" si="10"/>
        <v>237789.42099330184</v>
      </c>
      <c r="I218" s="2">
        <f t="shared" si="11"/>
        <v>237789.42099330184</v>
      </c>
    </row>
    <row r="219" spans="7:9" x14ac:dyDescent="0.35">
      <c r="G219">
        <f t="shared" si="9"/>
        <v>216</v>
      </c>
      <c r="H219" s="2">
        <f t="shared" si="10"/>
        <v>236696.67729232876</v>
      </c>
      <c r="I219" s="2">
        <f t="shared" si="11"/>
        <v>236696.67729232876</v>
      </c>
    </row>
    <row r="220" spans="7:9" x14ac:dyDescent="0.35">
      <c r="G220">
        <f t="shared" si="9"/>
        <v>217</v>
      </c>
      <c r="H220" s="2">
        <f t="shared" si="10"/>
        <v>235598.12839044427</v>
      </c>
      <c r="I220" s="2">
        <f t="shared" si="11"/>
        <v>235598.12839044427</v>
      </c>
    </row>
    <row r="221" spans="7:9" x14ac:dyDescent="0.35">
      <c r="G221">
        <f t="shared" si="9"/>
        <v>218</v>
      </c>
      <c r="H221" s="2">
        <f t="shared" si="10"/>
        <v>234493.74344751853</v>
      </c>
      <c r="I221" s="2">
        <f t="shared" si="11"/>
        <v>234493.74344751853</v>
      </c>
    </row>
    <row r="222" spans="7:9" x14ac:dyDescent="0.35">
      <c r="G222">
        <f t="shared" si="9"/>
        <v>219</v>
      </c>
      <c r="H222" s="2">
        <f t="shared" si="10"/>
        <v>233383.49145958349</v>
      </c>
      <c r="I222" s="2">
        <f t="shared" si="11"/>
        <v>233383.49145958349</v>
      </c>
    </row>
    <row r="223" spans="7:9" x14ac:dyDescent="0.35">
      <c r="G223">
        <f t="shared" si="9"/>
        <v>220</v>
      </c>
      <c r="H223" s="2">
        <f t="shared" si="10"/>
        <v>232267.34125796254</v>
      </c>
      <c r="I223" s="2">
        <f t="shared" si="11"/>
        <v>232267.34125796254</v>
      </c>
    </row>
    <row r="224" spans="7:9" x14ac:dyDescent="0.35">
      <c r="G224">
        <f t="shared" si="9"/>
        <v>221</v>
      </c>
      <c r="H224" s="2">
        <f t="shared" si="10"/>
        <v>231145.26150839549</v>
      </c>
      <c r="I224" s="2">
        <f t="shared" si="11"/>
        <v>231145.26150839549</v>
      </c>
    </row>
    <row r="225" spans="7:9" x14ac:dyDescent="0.35">
      <c r="G225">
        <f t="shared" si="9"/>
        <v>222</v>
      </c>
      <c r="H225" s="2">
        <f t="shared" si="10"/>
        <v>230017.22071015884</v>
      </c>
      <c r="I225" s="2">
        <f t="shared" si="11"/>
        <v>230017.22071015884</v>
      </c>
    </row>
    <row r="226" spans="7:9" x14ac:dyDescent="0.35">
      <c r="G226">
        <f t="shared" si="9"/>
        <v>223</v>
      </c>
      <c r="H226" s="2">
        <f t="shared" si="10"/>
        <v>228883.18719518158</v>
      </c>
      <c r="I226" s="2">
        <f t="shared" si="11"/>
        <v>228883.18719518158</v>
      </c>
    </row>
    <row r="227" spans="7:9" x14ac:dyDescent="0.35">
      <c r="G227">
        <f t="shared" si="9"/>
        <v>224</v>
      </c>
      <c r="H227" s="2">
        <f t="shared" si="10"/>
        <v>227743.12912715599</v>
      </c>
      <c r="I227" s="2">
        <f t="shared" si="11"/>
        <v>227743.12912715599</v>
      </c>
    </row>
    <row r="228" spans="7:9" x14ac:dyDescent="0.35">
      <c r="G228">
        <f t="shared" si="9"/>
        <v>225</v>
      </c>
      <c r="H228" s="2">
        <f t="shared" si="10"/>
        <v>226597.01450064403</v>
      </c>
      <c r="I228" s="2">
        <f t="shared" si="11"/>
        <v>226597.01450064403</v>
      </c>
    </row>
    <row r="229" spans="7:9" x14ac:dyDescent="0.35">
      <c r="G229">
        <f t="shared" si="9"/>
        <v>226</v>
      </c>
      <c r="H229" s="2">
        <f t="shared" si="10"/>
        <v>225444.8111401787</v>
      </c>
      <c r="I229" s="2">
        <f t="shared" si="11"/>
        <v>225444.8111401787</v>
      </c>
    </row>
    <row r="230" spans="7:9" x14ac:dyDescent="0.35">
      <c r="G230">
        <f t="shared" si="9"/>
        <v>227</v>
      </c>
      <c r="H230" s="2">
        <f t="shared" si="10"/>
        <v>224286.48669936092</v>
      </c>
      <c r="I230" s="2">
        <f t="shared" si="11"/>
        <v>224286.48669936092</v>
      </c>
    </row>
    <row r="231" spans="7:9" x14ac:dyDescent="0.35">
      <c r="G231">
        <f t="shared" si="9"/>
        <v>228</v>
      </c>
      <c r="H231" s="2">
        <f t="shared" si="10"/>
        <v>223122.00865995127</v>
      </c>
      <c r="I231" s="2">
        <f t="shared" si="11"/>
        <v>223122.00865995127</v>
      </c>
    </row>
    <row r="232" spans="7:9" x14ac:dyDescent="0.35">
      <c r="G232">
        <f t="shared" si="9"/>
        <v>229</v>
      </c>
      <c r="H232" s="2">
        <f t="shared" si="10"/>
        <v>221951.34433095728</v>
      </c>
      <c r="I232" s="2">
        <f t="shared" si="11"/>
        <v>221951.34433095728</v>
      </c>
    </row>
    <row r="233" spans="7:9" x14ac:dyDescent="0.35">
      <c r="G233">
        <f t="shared" si="9"/>
        <v>230</v>
      </c>
      <c r="H233" s="2">
        <f t="shared" si="10"/>
        <v>220774.4608477155</v>
      </c>
      <c r="I233" s="2">
        <f t="shared" si="11"/>
        <v>220774.4608477155</v>
      </c>
    </row>
    <row r="234" spans="7:9" x14ac:dyDescent="0.35">
      <c r="G234">
        <f t="shared" si="9"/>
        <v>231</v>
      </c>
      <c r="H234" s="2">
        <f t="shared" si="10"/>
        <v>219591.32517096901</v>
      </c>
      <c r="I234" s="2">
        <f t="shared" si="11"/>
        <v>219591.32517096901</v>
      </c>
    </row>
    <row r="235" spans="7:9" x14ac:dyDescent="0.35">
      <c r="G235">
        <f t="shared" si="9"/>
        <v>232</v>
      </c>
      <c r="H235" s="2">
        <f t="shared" si="10"/>
        <v>218401.90408593978</v>
      </c>
      <c r="I235" s="2">
        <f t="shared" si="11"/>
        <v>218401.90408593978</v>
      </c>
    </row>
    <row r="236" spans="7:9" x14ac:dyDescent="0.35">
      <c r="G236">
        <f t="shared" si="9"/>
        <v>233</v>
      </c>
      <c r="H236" s="2">
        <f t="shared" si="10"/>
        <v>217206.16420139634</v>
      </c>
      <c r="I236" s="2">
        <f t="shared" si="11"/>
        <v>217206.16420139634</v>
      </c>
    </row>
    <row r="237" spans="7:9" x14ac:dyDescent="0.35">
      <c r="G237">
        <f t="shared" si="9"/>
        <v>234</v>
      </c>
      <c r="H237" s="2">
        <f t="shared" si="10"/>
        <v>216004.07194871627</v>
      </c>
      <c r="I237" s="2">
        <f t="shared" si="11"/>
        <v>216004.07194871627</v>
      </c>
    </row>
    <row r="238" spans="7:9" x14ac:dyDescent="0.35">
      <c r="G238">
        <f t="shared" si="9"/>
        <v>235</v>
      </c>
      <c r="H238" s="2">
        <f t="shared" si="10"/>
        <v>214795.59358094385</v>
      </c>
      <c r="I238" s="2">
        <f t="shared" si="11"/>
        <v>214795.59358094385</v>
      </c>
    </row>
    <row r="239" spans="7:9" x14ac:dyDescent="0.35">
      <c r="G239">
        <f t="shared" si="9"/>
        <v>236</v>
      </c>
      <c r="H239" s="2">
        <f t="shared" si="10"/>
        <v>213580.69517184264</v>
      </c>
      <c r="I239" s="2">
        <f t="shared" si="11"/>
        <v>213580.69517184264</v>
      </c>
    </row>
    <row r="240" spans="7:9" x14ac:dyDescent="0.35">
      <c r="G240">
        <f t="shared" si="9"/>
        <v>237</v>
      </c>
      <c r="H240" s="2">
        <f t="shared" si="10"/>
        <v>212359.34261494307</v>
      </c>
      <c r="I240" s="2">
        <f t="shared" si="11"/>
        <v>212359.34261494307</v>
      </c>
    </row>
    <row r="241" spans="7:9" x14ac:dyDescent="0.35">
      <c r="G241">
        <f t="shared" si="9"/>
        <v>238</v>
      </c>
      <c r="H241" s="2">
        <f t="shared" si="10"/>
        <v>211131.50162258497</v>
      </c>
      <c r="I241" s="2">
        <f t="shared" si="11"/>
        <v>211131.50162258497</v>
      </c>
    </row>
    <row r="242" spans="7:9" x14ac:dyDescent="0.35">
      <c r="G242">
        <f t="shared" si="9"/>
        <v>239</v>
      </c>
      <c r="H242" s="2">
        <f t="shared" si="10"/>
        <v>209897.13772495496</v>
      </c>
      <c r="I242" s="2">
        <f t="shared" si="11"/>
        <v>209897.13772495496</v>
      </c>
    </row>
    <row r="243" spans="7:9" x14ac:dyDescent="0.35">
      <c r="G243">
        <f t="shared" si="9"/>
        <v>240</v>
      </c>
      <c r="H243" s="2">
        <f t="shared" si="10"/>
        <v>208656.2162691188</v>
      </c>
      <c r="I243" s="2">
        <f t="shared" si="11"/>
        <v>208656.2162691188</v>
      </c>
    </row>
    <row r="244" spans="7:9" x14ac:dyDescent="0.35">
      <c r="G244">
        <f t="shared" si="9"/>
        <v>241</v>
      </c>
      <c r="H244" s="2">
        <f t="shared" si="10"/>
        <v>207408.70241804852</v>
      </c>
      <c r="I244" s="2">
        <f t="shared" si="11"/>
        <v>207408.70241804852</v>
      </c>
    </row>
    <row r="245" spans="7:9" x14ac:dyDescent="0.35">
      <c r="G245">
        <f t="shared" si="9"/>
        <v>242</v>
      </c>
      <c r="H245" s="2">
        <f t="shared" si="10"/>
        <v>206154.5611496444</v>
      </c>
      <c r="I245" s="2">
        <f t="shared" si="11"/>
        <v>206154.5611496444</v>
      </c>
    </row>
    <row r="246" spans="7:9" x14ac:dyDescent="0.35">
      <c r="G246">
        <f t="shared" si="9"/>
        <v>243</v>
      </c>
      <c r="H246" s="2">
        <f t="shared" si="10"/>
        <v>204893.7572557519</v>
      </c>
      <c r="I246" s="2">
        <f t="shared" si="11"/>
        <v>204893.7572557519</v>
      </c>
    </row>
    <row r="247" spans="7:9" x14ac:dyDescent="0.35">
      <c r="G247">
        <f t="shared" si="9"/>
        <v>244</v>
      </c>
      <c r="H247" s="2">
        <f t="shared" si="10"/>
        <v>203626.25534117309</v>
      </c>
      <c r="I247" s="2">
        <f t="shared" si="11"/>
        <v>203626.25534117309</v>
      </c>
    </row>
    <row r="248" spans="7:9" x14ac:dyDescent="0.35">
      <c r="G248">
        <f t="shared" si="9"/>
        <v>245</v>
      </c>
      <c r="H248" s="2">
        <f t="shared" si="10"/>
        <v>202352.01982267309</v>
      </c>
      <c r="I248" s="2">
        <f t="shared" si="11"/>
        <v>202352.01982267309</v>
      </c>
    </row>
    <row r="249" spans="7:9" x14ac:dyDescent="0.35">
      <c r="G249">
        <f t="shared" si="9"/>
        <v>246</v>
      </c>
      <c r="H249" s="2">
        <f t="shared" si="10"/>
        <v>201071.01492798104</v>
      </c>
      <c r="I249" s="2">
        <f t="shared" si="11"/>
        <v>201071.01492798104</v>
      </c>
    </row>
    <row r="250" spans="7:9" x14ac:dyDescent="0.35">
      <c r="G250">
        <f t="shared" si="9"/>
        <v>247</v>
      </c>
      <c r="H250" s="2">
        <f t="shared" si="10"/>
        <v>199783.20469478596</v>
      </c>
      <c r="I250" s="2">
        <f t="shared" si="11"/>
        <v>199783.20469478596</v>
      </c>
    </row>
    <row r="251" spans="7:9" x14ac:dyDescent="0.35">
      <c r="G251">
        <f t="shared" si="9"/>
        <v>248</v>
      </c>
      <c r="H251" s="2">
        <f t="shared" si="10"/>
        <v>198488.55296972702</v>
      </c>
      <c r="I251" s="2">
        <f t="shared" si="11"/>
        <v>198488.55296972702</v>
      </c>
    </row>
    <row r="252" spans="7:9" x14ac:dyDescent="0.35">
      <c r="G252">
        <f t="shared" si="9"/>
        <v>249</v>
      </c>
      <c r="H252" s="2">
        <f t="shared" si="10"/>
        <v>197187.0234073787</v>
      </c>
      <c r="I252" s="2">
        <f t="shared" si="11"/>
        <v>197187.0234073787</v>
      </c>
    </row>
    <row r="253" spans="7:9" x14ac:dyDescent="0.35">
      <c r="G253">
        <f t="shared" si="9"/>
        <v>250</v>
      </c>
      <c r="H253" s="2">
        <f t="shared" si="10"/>
        <v>195878.5794692304</v>
      </c>
      <c r="I253" s="2">
        <f t="shared" si="11"/>
        <v>195878.5794692304</v>
      </c>
    </row>
    <row r="254" spans="7:9" x14ac:dyDescent="0.35">
      <c r="G254">
        <f t="shared" si="9"/>
        <v>251</v>
      </c>
      <c r="H254" s="2">
        <f t="shared" si="10"/>
        <v>194563.18442266071</v>
      </c>
      <c r="I254" s="2">
        <f t="shared" si="11"/>
        <v>194563.18442266071</v>
      </c>
    </row>
    <row r="255" spans="7:9" x14ac:dyDescent="0.35">
      <c r="G255">
        <f t="shared" si="9"/>
        <v>252</v>
      </c>
      <c r="H255" s="2">
        <f t="shared" si="10"/>
        <v>193240.80133990609</v>
      </c>
      <c r="I255" s="2">
        <f t="shared" si="11"/>
        <v>193240.80133990609</v>
      </c>
    </row>
    <row r="256" spans="7:9" x14ac:dyDescent="0.35">
      <c r="G256">
        <f t="shared" si="9"/>
        <v>253</v>
      </c>
      <c r="H256" s="2">
        <f t="shared" si="10"/>
        <v>191911.39309702435</v>
      </c>
      <c r="I256" s="2">
        <f t="shared" si="11"/>
        <v>191911.39309702435</v>
      </c>
    </row>
    <row r="257" spans="7:9" x14ac:dyDescent="0.35">
      <c r="G257">
        <f t="shared" si="9"/>
        <v>254</v>
      </c>
      <c r="H257" s="2">
        <f t="shared" si="10"/>
        <v>190574.92237285231</v>
      </c>
      <c r="I257" s="2">
        <f t="shared" si="11"/>
        <v>190574.92237285231</v>
      </c>
    </row>
    <row r="258" spans="7:9" x14ac:dyDescent="0.35">
      <c r="G258">
        <f t="shared" si="9"/>
        <v>255</v>
      </c>
      <c r="H258" s="2">
        <f t="shared" si="10"/>
        <v>189231.3516479581</v>
      </c>
      <c r="I258" s="2">
        <f t="shared" si="11"/>
        <v>189231.3516479581</v>
      </c>
    </row>
    <row r="259" spans="7:9" x14ac:dyDescent="0.35">
      <c r="G259">
        <f t="shared" si="9"/>
        <v>256</v>
      </c>
      <c r="H259" s="2">
        <f t="shared" si="10"/>
        <v>187880.64320358788</v>
      </c>
      <c r="I259" s="2">
        <f t="shared" si="11"/>
        <v>187880.64320358788</v>
      </c>
    </row>
    <row r="260" spans="7:9" x14ac:dyDescent="0.35">
      <c r="G260">
        <f t="shared" si="9"/>
        <v>257</v>
      </c>
      <c r="H260" s="2">
        <f t="shared" si="10"/>
        <v>186522.75912060696</v>
      </c>
      <c r="I260" s="2">
        <f t="shared" si="11"/>
        <v>186522.75912060696</v>
      </c>
    </row>
    <row r="261" spans="7:9" x14ac:dyDescent="0.35">
      <c r="G261">
        <f t="shared" ref="G261:G324" si="12">G260+1</f>
        <v>258</v>
      </c>
      <c r="H261" s="2">
        <f t="shared" ref="H261:H324" si="13">H260*($C$7+1)-$C$2</f>
        <v>185157.6612784352</v>
      </c>
      <c r="I261" s="2">
        <f t="shared" ref="I261:I324" si="14">I260*(1+$C$7)-$C$2</f>
        <v>185157.6612784352</v>
      </c>
    </row>
    <row r="262" spans="7:9" x14ac:dyDescent="0.35">
      <c r="G262">
        <f t="shared" si="12"/>
        <v>259</v>
      </c>
      <c r="H262" s="2">
        <f t="shared" si="13"/>
        <v>183785.3113539769</v>
      </c>
      <c r="I262" s="2">
        <f t="shared" si="14"/>
        <v>183785.3113539769</v>
      </c>
    </row>
    <row r="263" spans="7:9" x14ac:dyDescent="0.35">
      <c r="G263">
        <f t="shared" si="12"/>
        <v>260</v>
      </c>
      <c r="H263" s="2">
        <f t="shared" si="13"/>
        <v>182405.67082054491</v>
      </c>
      <c r="I263" s="2">
        <f t="shared" si="14"/>
        <v>182405.67082054491</v>
      </c>
    </row>
    <row r="264" spans="7:9" x14ac:dyDescent="0.35">
      <c r="G264">
        <f t="shared" si="12"/>
        <v>261</v>
      </c>
      <c r="H264" s="2">
        <f t="shared" si="13"/>
        <v>181018.70094677908</v>
      </c>
      <c r="I264" s="2">
        <f t="shared" si="14"/>
        <v>181018.70094677908</v>
      </c>
    </row>
    <row r="265" spans="7:9" x14ac:dyDescent="0.35">
      <c r="G265">
        <f t="shared" si="12"/>
        <v>262</v>
      </c>
      <c r="H265" s="2">
        <f t="shared" si="13"/>
        <v>179624.36279555885</v>
      </c>
      <c r="I265" s="2">
        <f t="shared" si="14"/>
        <v>179624.36279555885</v>
      </c>
    </row>
    <row r="266" spans="7:9" x14ac:dyDescent="0.35">
      <c r="G266">
        <f t="shared" si="12"/>
        <v>263</v>
      </c>
      <c r="H266" s="2">
        <f t="shared" si="13"/>
        <v>178222.61722291025</v>
      </c>
      <c r="I266" s="2">
        <f t="shared" si="14"/>
        <v>178222.61722291025</v>
      </c>
    </row>
    <row r="267" spans="7:9" x14ac:dyDescent="0.35">
      <c r="G267">
        <f t="shared" si="12"/>
        <v>264</v>
      </c>
      <c r="H267" s="2">
        <f t="shared" si="13"/>
        <v>176813.42487690697</v>
      </c>
      <c r="I267" s="2">
        <f t="shared" si="14"/>
        <v>176813.42487690697</v>
      </c>
    </row>
    <row r="268" spans="7:9" x14ac:dyDescent="0.35">
      <c r="G268">
        <f t="shared" si="12"/>
        <v>265</v>
      </c>
      <c r="H268" s="2">
        <f t="shared" si="13"/>
        <v>175396.74619656554</v>
      </c>
      <c r="I268" s="2">
        <f t="shared" si="14"/>
        <v>175396.74619656554</v>
      </c>
    </row>
    <row r="269" spans="7:9" x14ac:dyDescent="0.35">
      <c r="G269">
        <f t="shared" si="12"/>
        <v>266</v>
      </c>
      <c r="H269" s="2">
        <f t="shared" si="13"/>
        <v>173972.54141073479</v>
      </c>
      <c r="I269" s="2">
        <f t="shared" si="14"/>
        <v>173972.54141073479</v>
      </c>
    </row>
    <row r="270" spans="7:9" x14ac:dyDescent="0.35">
      <c r="G270">
        <f t="shared" si="12"/>
        <v>267</v>
      </c>
      <c r="H270" s="2">
        <f t="shared" si="13"/>
        <v>172540.77053697934</v>
      </c>
      <c r="I270" s="2">
        <f t="shared" si="14"/>
        <v>172540.77053697934</v>
      </c>
    </row>
    <row r="271" spans="7:9" x14ac:dyDescent="0.35">
      <c r="G271">
        <f t="shared" si="12"/>
        <v>268</v>
      </c>
      <c r="H271" s="2">
        <f t="shared" si="13"/>
        <v>171101.39338045704</v>
      </c>
      <c r="I271" s="2">
        <f t="shared" si="14"/>
        <v>171101.39338045704</v>
      </c>
    </row>
    <row r="272" spans="7:9" x14ac:dyDescent="0.35">
      <c r="G272">
        <f t="shared" si="12"/>
        <v>269</v>
      </c>
      <c r="H272" s="2">
        <f t="shared" si="13"/>
        <v>169654.36953279073</v>
      </c>
      <c r="I272" s="2">
        <f t="shared" si="14"/>
        <v>169654.36953279073</v>
      </c>
    </row>
    <row r="273" spans="7:9" x14ac:dyDescent="0.35">
      <c r="G273">
        <f t="shared" si="12"/>
        <v>270</v>
      </c>
      <c r="H273" s="2">
        <f t="shared" si="13"/>
        <v>168199.6583709337</v>
      </c>
      <c r="I273" s="2">
        <f t="shared" si="14"/>
        <v>168199.6583709337</v>
      </c>
    </row>
    <row r="274" spans="7:9" x14ac:dyDescent="0.35">
      <c r="G274">
        <f t="shared" si="12"/>
        <v>271</v>
      </c>
      <c r="H274" s="2">
        <f t="shared" si="13"/>
        <v>166737.21905602928</v>
      </c>
      <c r="I274" s="2">
        <f t="shared" si="14"/>
        <v>166737.21905602928</v>
      </c>
    </row>
    <row r="275" spans="7:9" x14ac:dyDescent="0.35">
      <c r="G275">
        <f t="shared" si="12"/>
        <v>272</v>
      </c>
      <c r="H275" s="2">
        <f t="shared" si="13"/>
        <v>165267.01053226445</v>
      </c>
      <c r="I275" s="2">
        <f t="shared" si="14"/>
        <v>165267.01053226445</v>
      </c>
    </row>
    <row r="276" spans="7:9" x14ac:dyDescent="0.35">
      <c r="G276">
        <f t="shared" si="12"/>
        <v>273</v>
      </c>
      <c r="H276" s="2">
        <f t="shared" si="13"/>
        <v>163788.99152571711</v>
      </c>
      <c r="I276" s="2">
        <f t="shared" si="14"/>
        <v>163788.99152571711</v>
      </c>
    </row>
    <row r="277" spans="7:9" x14ac:dyDescent="0.35">
      <c r="G277">
        <f t="shared" si="12"/>
        <v>274</v>
      </c>
      <c r="H277" s="2">
        <f t="shared" si="13"/>
        <v>162303.1205431975</v>
      </c>
      <c r="I277" s="2">
        <f t="shared" si="14"/>
        <v>162303.1205431975</v>
      </c>
    </row>
    <row r="278" spans="7:9" x14ac:dyDescent="0.35">
      <c r="G278">
        <f t="shared" si="12"/>
        <v>275</v>
      </c>
      <c r="H278" s="2">
        <f t="shared" si="13"/>
        <v>160809.35587108324</v>
      </c>
      <c r="I278" s="2">
        <f t="shared" si="14"/>
        <v>160809.35587108324</v>
      </c>
    </row>
    <row r="279" spans="7:9" x14ac:dyDescent="0.35">
      <c r="G279">
        <f t="shared" si="12"/>
        <v>276</v>
      </c>
      <c r="H279" s="2">
        <f t="shared" si="13"/>
        <v>159307.65557414838</v>
      </c>
      <c r="I279" s="2">
        <f t="shared" si="14"/>
        <v>159307.65557414838</v>
      </c>
    </row>
    <row r="280" spans="7:9" x14ac:dyDescent="0.35">
      <c r="G280">
        <f t="shared" si="12"/>
        <v>277</v>
      </c>
      <c r="H280" s="2">
        <f t="shared" si="13"/>
        <v>157797.97749438605</v>
      </c>
      <c r="I280" s="2">
        <f t="shared" si="14"/>
        <v>157797.97749438605</v>
      </c>
    </row>
    <row r="281" spans="7:9" x14ac:dyDescent="0.35">
      <c r="G281">
        <f t="shared" si="12"/>
        <v>278</v>
      </c>
      <c r="H281" s="2">
        <f t="shared" si="13"/>
        <v>156280.27924982499</v>
      </c>
      <c r="I281" s="2">
        <f t="shared" si="14"/>
        <v>156280.27924982499</v>
      </c>
    </row>
    <row r="282" spans="7:9" x14ac:dyDescent="0.35">
      <c r="G282">
        <f t="shared" si="12"/>
        <v>279</v>
      </c>
      <c r="H282" s="2">
        <f t="shared" si="13"/>
        <v>154754.51823333968</v>
      </c>
      <c r="I282" s="2">
        <f t="shared" si="14"/>
        <v>154754.51823333968</v>
      </c>
    </row>
    <row r="283" spans="7:9" x14ac:dyDescent="0.35">
      <c r="G283">
        <f t="shared" si="12"/>
        <v>280</v>
      </c>
      <c r="H283" s="2">
        <f t="shared" si="13"/>
        <v>153220.65161145432</v>
      </c>
      <c r="I283" s="2">
        <f t="shared" si="14"/>
        <v>153220.65161145432</v>
      </c>
    </row>
    <row r="284" spans="7:9" x14ac:dyDescent="0.35">
      <c r="G284">
        <f t="shared" si="12"/>
        <v>281</v>
      </c>
      <c r="H284" s="2">
        <f t="shared" si="13"/>
        <v>151678.63632314018</v>
      </c>
      <c r="I284" s="2">
        <f t="shared" si="14"/>
        <v>151678.63632314018</v>
      </c>
    </row>
    <row r="285" spans="7:9" x14ac:dyDescent="0.35">
      <c r="G285">
        <f t="shared" si="12"/>
        <v>282</v>
      </c>
      <c r="H285" s="2">
        <f t="shared" si="13"/>
        <v>150128.42907860686</v>
      </c>
      <c r="I285" s="2">
        <f t="shared" si="14"/>
        <v>150128.42907860686</v>
      </c>
    </row>
    <row r="286" spans="7:9" x14ac:dyDescent="0.35">
      <c r="G286">
        <f t="shared" si="12"/>
        <v>283</v>
      </c>
      <c r="H286" s="2">
        <f t="shared" si="13"/>
        <v>148569.98635808696</v>
      </c>
      <c r="I286" s="2">
        <f t="shared" si="14"/>
        <v>148569.98635808696</v>
      </c>
    </row>
    <row r="287" spans="7:9" x14ac:dyDescent="0.35">
      <c r="G287">
        <f t="shared" si="12"/>
        <v>284</v>
      </c>
      <c r="H287" s="2">
        <f t="shared" si="13"/>
        <v>147003.2644106143</v>
      </c>
      <c r="I287" s="2">
        <f t="shared" si="14"/>
        <v>147003.2644106143</v>
      </c>
    </row>
    <row r="288" spans="7:9" x14ac:dyDescent="0.35">
      <c r="G288">
        <f t="shared" si="12"/>
        <v>285</v>
      </c>
      <c r="H288" s="2">
        <f t="shared" si="13"/>
        <v>145428.21925279571</v>
      </c>
      <c r="I288" s="2">
        <f t="shared" si="14"/>
        <v>145428.21925279571</v>
      </c>
    </row>
    <row r="289" spans="7:9" x14ac:dyDescent="0.35">
      <c r="G289">
        <f t="shared" si="12"/>
        <v>286</v>
      </c>
      <c r="H289" s="2">
        <f t="shared" si="13"/>
        <v>143844.80666757619</v>
      </c>
      <c r="I289" s="2">
        <f t="shared" si="14"/>
        <v>143844.80666757619</v>
      </c>
    </row>
    <row r="290" spans="7:9" x14ac:dyDescent="0.35">
      <c r="G290">
        <f t="shared" si="12"/>
        <v>287</v>
      </c>
      <c r="H290" s="2">
        <f t="shared" si="13"/>
        <v>142252.98220299769</v>
      </c>
      <c r="I290" s="2">
        <f t="shared" si="14"/>
        <v>142252.98220299769</v>
      </c>
    </row>
    <row r="291" spans="7:9" x14ac:dyDescent="0.35">
      <c r="G291">
        <f t="shared" si="12"/>
        <v>288</v>
      </c>
      <c r="H291" s="2">
        <f t="shared" si="13"/>
        <v>140652.70117095113</v>
      </c>
      <c r="I291" s="2">
        <f t="shared" si="14"/>
        <v>140652.70117095113</v>
      </c>
    </row>
    <row r="292" spans="7:9" x14ac:dyDescent="0.35">
      <c r="G292">
        <f t="shared" si="12"/>
        <v>289</v>
      </c>
      <c r="H292" s="2">
        <f t="shared" si="13"/>
        <v>139043.9186459218</v>
      </c>
      <c r="I292" s="2">
        <f t="shared" si="14"/>
        <v>139043.9186459218</v>
      </c>
    </row>
    <row r="293" spans="7:9" x14ac:dyDescent="0.35">
      <c r="G293">
        <f t="shared" si="12"/>
        <v>290</v>
      </c>
      <c r="H293" s="2">
        <f t="shared" si="13"/>
        <v>137426.58946372828</v>
      </c>
      <c r="I293" s="2">
        <f t="shared" si="14"/>
        <v>137426.58946372828</v>
      </c>
    </row>
    <row r="294" spans="7:9" x14ac:dyDescent="0.35">
      <c r="G294">
        <f t="shared" si="12"/>
        <v>291</v>
      </c>
      <c r="H294" s="2">
        <f t="shared" si="13"/>
        <v>135800.66822025433</v>
      </c>
      <c r="I294" s="2">
        <f t="shared" si="14"/>
        <v>135800.66822025433</v>
      </c>
    </row>
    <row r="295" spans="7:9" x14ac:dyDescent="0.35">
      <c r="G295">
        <f t="shared" si="12"/>
        <v>292</v>
      </c>
      <c r="H295" s="2">
        <f t="shared" si="13"/>
        <v>134166.10927017443</v>
      </c>
      <c r="I295" s="2">
        <f t="shared" si="14"/>
        <v>134166.10927017443</v>
      </c>
    </row>
    <row r="296" spans="7:9" x14ac:dyDescent="0.35">
      <c r="G296">
        <f t="shared" si="12"/>
        <v>293</v>
      </c>
      <c r="H296" s="2">
        <f t="shared" si="13"/>
        <v>132522.86672567224</v>
      </c>
      <c r="I296" s="2">
        <f t="shared" si="14"/>
        <v>132522.86672567224</v>
      </c>
    </row>
    <row r="297" spans="7:9" x14ac:dyDescent="0.35">
      <c r="G297">
        <f t="shared" si="12"/>
        <v>294</v>
      </c>
      <c r="H297" s="2">
        <f t="shared" si="13"/>
        <v>130870.89445515239</v>
      </c>
      <c r="I297" s="2">
        <f t="shared" si="14"/>
        <v>130870.89445515239</v>
      </c>
    </row>
    <row r="298" spans="7:9" x14ac:dyDescent="0.35">
      <c r="G298">
        <f t="shared" si="12"/>
        <v>295</v>
      </c>
      <c r="H298" s="2">
        <f t="shared" si="13"/>
        <v>129210.14608194539</v>
      </c>
      <c r="I298" s="2">
        <f t="shared" si="14"/>
        <v>129210.14608194539</v>
      </c>
    </row>
    <row r="299" spans="7:9" x14ac:dyDescent="0.35">
      <c r="G299">
        <f t="shared" si="12"/>
        <v>296</v>
      </c>
      <c r="H299" s="2">
        <f t="shared" si="13"/>
        <v>127540.57498300573</v>
      </c>
      <c r="I299" s="2">
        <f t="shared" si="14"/>
        <v>127540.57498300573</v>
      </c>
    </row>
    <row r="300" spans="7:9" x14ac:dyDescent="0.35">
      <c r="G300">
        <f t="shared" si="12"/>
        <v>297</v>
      </c>
      <c r="H300" s="2">
        <f t="shared" si="13"/>
        <v>125862.13428760295</v>
      </c>
      <c r="I300" s="2">
        <f t="shared" si="14"/>
        <v>125862.13428760295</v>
      </c>
    </row>
    <row r="301" spans="7:9" x14ac:dyDescent="0.35">
      <c r="G301">
        <f t="shared" si="12"/>
        <v>298</v>
      </c>
      <c r="H301" s="2">
        <f t="shared" si="13"/>
        <v>124174.77687600585</v>
      </c>
      <c r="I301" s="2">
        <f t="shared" si="14"/>
        <v>124174.77687600585</v>
      </c>
    </row>
    <row r="302" spans="7:9" x14ac:dyDescent="0.35">
      <c r="G302">
        <f t="shared" si="12"/>
        <v>299</v>
      </c>
      <c r="H302" s="2">
        <f t="shared" si="13"/>
        <v>122478.45537815965</v>
      </c>
      <c r="I302" s="2">
        <f t="shared" si="14"/>
        <v>122478.45537815965</v>
      </c>
    </row>
    <row r="303" spans="7:9" x14ac:dyDescent="0.35">
      <c r="G303">
        <f t="shared" si="12"/>
        <v>300</v>
      </c>
      <c r="H303" s="2">
        <f t="shared" si="13"/>
        <v>120773.12217235613</v>
      </c>
      <c r="I303" s="2">
        <f t="shared" si="14"/>
        <v>120773.12217235613</v>
      </c>
    </row>
    <row r="304" spans="7:9" x14ac:dyDescent="0.35">
      <c r="G304">
        <f t="shared" si="12"/>
        <v>301</v>
      </c>
      <c r="H304" s="2">
        <f t="shared" si="13"/>
        <v>119058.72938389677</v>
      </c>
      <c r="I304" s="2">
        <f t="shared" si="14"/>
        <v>119058.72938389677</v>
      </c>
    </row>
    <row r="305" spans="7:9" x14ac:dyDescent="0.35">
      <c r="G305">
        <f t="shared" si="12"/>
        <v>302</v>
      </c>
      <c r="H305" s="2">
        <f t="shared" si="13"/>
        <v>117335.22888374873</v>
      </c>
      <c r="I305" s="2">
        <f t="shared" si="14"/>
        <v>117335.22888374873</v>
      </c>
    </row>
    <row r="306" spans="7:9" x14ac:dyDescent="0.35">
      <c r="G306">
        <f t="shared" si="12"/>
        <v>303</v>
      </c>
      <c r="H306" s="2">
        <f t="shared" si="13"/>
        <v>115602.57228719365</v>
      </c>
      <c r="I306" s="2">
        <f t="shared" si="14"/>
        <v>115602.57228719365</v>
      </c>
    </row>
    <row r="307" spans="7:9" x14ac:dyDescent="0.35">
      <c r="G307">
        <f t="shared" si="12"/>
        <v>304</v>
      </c>
      <c r="H307" s="2">
        <f t="shared" si="13"/>
        <v>113860.71095246937</v>
      </c>
      <c r="I307" s="2">
        <f t="shared" si="14"/>
        <v>113860.71095246937</v>
      </c>
    </row>
    <row r="308" spans="7:9" x14ac:dyDescent="0.35">
      <c r="G308">
        <f t="shared" si="12"/>
        <v>305</v>
      </c>
      <c r="H308" s="2">
        <f t="shared" si="13"/>
        <v>112109.59597940436</v>
      </c>
      <c r="I308" s="2">
        <f t="shared" si="14"/>
        <v>112109.59597940436</v>
      </c>
    </row>
    <row r="309" spans="7:9" x14ac:dyDescent="0.35">
      <c r="G309">
        <f t="shared" si="12"/>
        <v>306</v>
      </c>
      <c r="H309" s="2">
        <f t="shared" si="13"/>
        <v>110349.17820804495</v>
      </c>
      <c r="I309" s="2">
        <f t="shared" si="14"/>
        <v>110349.17820804495</v>
      </c>
    </row>
    <row r="310" spans="7:9" x14ac:dyDescent="0.35">
      <c r="G310">
        <f t="shared" si="12"/>
        <v>307</v>
      </c>
      <c r="H310" s="2">
        <f t="shared" si="13"/>
        <v>108579.4082172752</v>
      </c>
      <c r="I310" s="2">
        <f t="shared" si="14"/>
        <v>108579.4082172752</v>
      </c>
    </row>
    <row r="311" spans="7:9" x14ac:dyDescent="0.35">
      <c r="G311">
        <f t="shared" si="12"/>
        <v>308</v>
      </c>
      <c r="H311" s="2">
        <f t="shared" si="13"/>
        <v>106800.23632342948</v>
      </c>
      <c r="I311" s="2">
        <f t="shared" si="14"/>
        <v>106800.23632342948</v>
      </c>
    </row>
    <row r="312" spans="7:9" x14ac:dyDescent="0.35">
      <c r="G312">
        <f t="shared" si="12"/>
        <v>309</v>
      </c>
      <c r="H312" s="2">
        <f t="shared" si="13"/>
        <v>105011.61257889769</v>
      </c>
      <c r="I312" s="2">
        <f t="shared" si="14"/>
        <v>105011.61257889769</v>
      </c>
    </row>
    <row r="313" spans="7:9" x14ac:dyDescent="0.35">
      <c r="G313">
        <f t="shared" si="12"/>
        <v>310</v>
      </c>
      <c r="H313" s="2">
        <f t="shared" si="13"/>
        <v>103213.48677072309</v>
      </c>
      <c r="I313" s="2">
        <f t="shared" si="14"/>
        <v>103213.48677072309</v>
      </c>
    </row>
    <row r="314" spans="7:9" x14ac:dyDescent="0.35">
      <c r="G314">
        <f t="shared" si="12"/>
        <v>311</v>
      </c>
      <c r="H314" s="2">
        <f t="shared" si="13"/>
        <v>101405.80841919256</v>
      </c>
      <c r="I314" s="2">
        <f t="shared" si="14"/>
        <v>101405.80841919256</v>
      </c>
    </row>
    <row r="315" spans="7:9" x14ac:dyDescent="0.35">
      <c r="G315">
        <f t="shared" si="12"/>
        <v>312</v>
      </c>
      <c r="H315" s="2">
        <f t="shared" si="13"/>
        <v>99588.526776419531</v>
      </c>
      <c r="I315" s="2">
        <f t="shared" si="14"/>
        <v>99588.526776419531</v>
      </c>
    </row>
    <row r="316" spans="7:9" x14ac:dyDescent="0.35">
      <c r="G316">
        <f t="shared" si="12"/>
        <v>313</v>
      </c>
      <c r="H316" s="2">
        <f t="shared" si="13"/>
        <v>97761.590824919258</v>
      </c>
      <c r="I316" s="2">
        <f t="shared" si="14"/>
        <v>97761.590824919258</v>
      </c>
    </row>
    <row r="317" spans="7:9" x14ac:dyDescent="0.35">
      <c r="G317">
        <f t="shared" si="12"/>
        <v>314</v>
      </c>
      <c r="H317" s="2">
        <f t="shared" si="13"/>
        <v>95924.949276176645</v>
      </c>
      <c r="I317" s="2">
        <f t="shared" si="14"/>
        <v>95924.949276176645</v>
      </c>
    </row>
    <row r="318" spans="7:9" x14ac:dyDescent="0.35">
      <c r="G318">
        <f t="shared" si="12"/>
        <v>315</v>
      </c>
      <c r="H318" s="2">
        <f t="shared" si="13"/>
        <v>94078.550569206345</v>
      </c>
      <c r="I318" s="2">
        <f t="shared" si="14"/>
        <v>94078.550569206345</v>
      </c>
    </row>
    <row r="319" spans="7:9" x14ac:dyDescent="0.35">
      <c r="G319">
        <f t="shared" si="12"/>
        <v>316</v>
      </c>
      <c r="H319" s="2">
        <f t="shared" si="13"/>
        <v>92222.342869105254</v>
      </c>
      <c r="I319" s="2">
        <f t="shared" si="14"/>
        <v>92222.342869105254</v>
      </c>
    </row>
    <row r="320" spans="7:9" x14ac:dyDescent="0.35">
      <c r="G320">
        <f t="shared" si="12"/>
        <v>317</v>
      </c>
      <c r="H320" s="2">
        <f t="shared" si="13"/>
        <v>90356.274065597376</v>
      </c>
      <c r="I320" s="2">
        <f t="shared" si="14"/>
        <v>90356.274065597376</v>
      </c>
    </row>
    <row r="321" spans="7:9" x14ac:dyDescent="0.35">
      <c r="G321">
        <f t="shared" si="12"/>
        <v>318</v>
      </c>
      <c r="H321" s="2">
        <f t="shared" si="13"/>
        <v>88480.291771570861</v>
      </c>
      <c r="I321" s="2">
        <f t="shared" si="14"/>
        <v>88480.291771570861</v>
      </c>
    </row>
    <row r="322" spans="7:9" x14ac:dyDescent="0.35">
      <c r="G322">
        <f t="shared" si="12"/>
        <v>319</v>
      </c>
      <c r="H322" s="2">
        <f t="shared" si="13"/>
        <v>86594.343321607332</v>
      </c>
      <c r="I322" s="2">
        <f t="shared" si="14"/>
        <v>86594.343321607332</v>
      </c>
    </row>
    <row r="323" spans="7:9" x14ac:dyDescent="0.35">
      <c r="G323">
        <f t="shared" si="12"/>
        <v>320</v>
      </c>
      <c r="H323" s="2">
        <f t="shared" si="13"/>
        <v>84698.375770503379</v>
      </c>
      <c r="I323" s="2">
        <f t="shared" si="14"/>
        <v>84698.375770503379</v>
      </c>
    </row>
    <row r="324" spans="7:9" x14ac:dyDescent="0.35">
      <c r="G324">
        <f t="shared" si="12"/>
        <v>321</v>
      </c>
      <c r="H324" s="2">
        <f t="shared" si="13"/>
        <v>82792.335891784183</v>
      </c>
      <c r="I324" s="2">
        <f t="shared" si="14"/>
        <v>82792.335891784183</v>
      </c>
    </row>
    <row r="325" spans="7:9" x14ac:dyDescent="0.35">
      <c r="G325">
        <f t="shared" ref="G325:G378" si="15">G324+1</f>
        <v>322</v>
      </c>
      <c r="H325" s="2">
        <f t="shared" ref="H325:H363" si="16">H324*($C$7+1)-$C$2</f>
        <v>80876.170176209285</v>
      </c>
      <c r="I325" s="2">
        <f t="shared" ref="I325:I363" si="17">I324*(1+$C$7)-$C$2</f>
        <v>80876.170176209285</v>
      </c>
    </row>
    <row r="326" spans="7:9" x14ac:dyDescent="0.35">
      <c r="G326">
        <f t="shared" si="15"/>
        <v>323</v>
      </c>
      <c r="H326" s="2">
        <f t="shared" si="16"/>
        <v>78949.824830270401</v>
      </c>
      <c r="I326" s="2">
        <f t="shared" si="17"/>
        <v>78949.824830270401</v>
      </c>
    </row>
    <row r="327" spans="7:9" x14ac:dyDescent="0.35">
      <c r="G327">
        <f t="shared" si="15"/>
        <v>324</v>
      </c>
      <c r="H327" s="2">
        <f t="shared" si="16"/>
        <v>77013.245774681214</v>
      </c>
      <c r="I327" s="2">
        <f t="shared" si="17"/>
        <v>77013.245774681214</v>
      </c>
    </row>
    <row r="328" spans="7:9" x14ac:dyDescent="0.35">
      <c r="G328">
        <f t="shared" si="15"/>
        <v>325</v>
      </c>
      <c r="H328" s="2">
        <f t="shared" si="16"/>
        <v>75066.378642859214</v>
      </c>
      <c r="I328" s="2">
        <f t="shared" si="17"/>
        <v>75066.378642859214</v>
      </c>
    </row>
    <row r="329" spans="7:9" x14ac:dyDescent="0.35">
      <c r="G329">
        <f t="shared" si="15"/>
        <v>326</v>
      </c>
      <c r="H329" s="2">
        <f t="shared" si="16"/>
        <v>73109.168779399406</v>
      </c>
      <c r="I329" s="2">
        <f t="shared" si="17"/>
        <v>73109.168779399406</v>
      </c>
    </row>
    <row r="330" spans="7:9" x14ac:dyDescent="0.35">
      <c r="G330">
        <f t="shared" si="15"/>
        <v>327</v>
      </c>
      <c r="H330" s="2">
        <f t="shared" si="16"/>
        <v>71141.561238539973</v>
      </c>
      <c r="I330" s="2">
        <f t="shared" si="17"/>
        <v>71141.561238539973</v>
      </c>
    </row>
    <row r="331" spans="7:9" x14ac:dyDescent="0.35">
      <c r="G331">
        <f t="shared" si="15"/>
        <v>328</v>
      </c>
      <c r="H331" s="2">
        <f t="shared" si="16"/>
        <v>69163.500782619725</v>
      </c>
      <c r="I331" s="2">
        <f t="shared" si="17"/>
        <v>69163.500782619725</v>
      </c>
    </row>
    <row r="332" spans="7:9" x14ac:dyDescent="0.35">
      <c r="G332">
        <f t="shared" si="15"/>
        <v>329</v>
      </c>
      <c r="H332" s="2">
        <f t="shared" si="16"/>
        <v>67174.931880527394</v>
      </c>
      <c r="I332" s="2">
        <f t="shared" si="17"/>
        <v>67174.931880527394</v>
      </c>
    </row>
    <row r="333" spans="7:9" x14ac:dyDescent="0.35">
      <c r="G333">
        <f t="shared" si="15"/>
        <v>330</v>
      </c>
      <c r="H333" s="2">
        <f t="shared" si="16"/>
        <v>65175.798706142697</v>
      </c>
      <c r="I333" s="2">
        <f t="shared" si="17"/>
        <v>65175.798706142697</v>
      </c>
    </row>
    <row r="334" spans="7:9" x14ac:dyDescent="0.35">
      <c r="G334">
        <f t="shared" si="15"/>
        <v>331</v>
      </c>
      <c r="H334" s="2">
        <f t="shared" si="16"/>
        <v>63166.045136769084</v>
      </c>
      <c r="I334" s="2">
        <f t="shared" si="17"/>
        <v>63166.045136769084</v>
      </c>
    </row>
    <row r="335" spans="7:9" x14ac:dyDescent="0.35">
      <c r="G335">
        <f t="shared" si="15"/>
        <v>332</v>
      </c>
      <c r="H335" s="2">
        <f t="shared" si="16"/>
        <v>61145.614751558176</v>
      </c>
      <c r="I335" s="2">
        <f t="shared" si="17"/>
        <v>61145.614751558176</v>
      </c>
    </row>
    <row r="336" spans="7:9" x14ac:dyDescent="0.35">
      <c r="G336">
        <f t="shared" si="15"/>
        <v>333</v>
      </c>
      <c r="H336" s="2">
        <f t="shared" si="16"/>
        <v>59114.45082992583</v>
      </c>
      <c r="I336" s="2">
        <f t="shared" si="17"/>
        <v>59114.45082992583</v>
      </c>
    </row>
    <row r="337" spans="7:9" x14ac:dyDescent="0.35">
      <c r="G337">
        <f t="shared" si="15"/>
        <v>334</v>
      </c>
      <c r="H337" s="2">
        <f t="shared" si="16"/>
        <v>57072.496349959816</v>
      </c>
      <c r="I337" s="2">
        <f t="shared" si="17"/>
        <v>57072.496349959816</v>
      </c>
    </row>
    <row r="338" spans="7:9" x14ac:dyDescent="0.35">
      <c r="G338">
        <f t="shared" si="15"/>
        <v>335</v>
      </c>
      <c r="H338" s="2">
        <f t="shared" si="16"/>
        <v>55019.69398681898</v>
      </c>
      <c r="I338" s="2">
        <f t="shared" si="17"/>
        <v>55019.69398681898</v>
      </c>
    </row>
    <row r="339" spans="7:9" x14ac:dyDescent="0.35">
      <c r="G339">
        <f t="shared" si="15"/>
        <v>336</v>
      </c>
      <c r="H339" s="2">
        <f t="shared" si="16"/>
        <v>52955.986111123959</v>
      </c>
      <c r="I339" s="2">
        <f t="shared" si="17"/>
        <v>52955.986111123959</v>
      </c>
    </row>
    <row r="340" spans="7:9" x14ac:dyDescent="0.35">
      <c r="G340">
        <f t="shared" si="15"/>
        <v>337</v>
      </c>
      <c r="H340" s="2">
        <f t="shared" si="16"/>
        <v>50881.31478733931</v>
      </c>
      <c r="I340" s="2">
        <f t="shared" si="17"/>
        <v>50881.31478733931</v>
      </c>
    </row>
    <row r="341" spans="7:9" x14ac:dyDescent="0.35">
      <c r="G341">
        <f t="shared" si="15"/>
        <v>338</v>
      </c>
      <c r="H341" s="2">
        <f t="shared" si="16"/>
        <v>48795.621772147053</v>
      </c>
      <c r="I341" s="2">
        <f t="shared" si="17"/>
        <v>48795.621772147053</v>
      </c>
    </row>
    <row r="342" spans="7:9" x14ac:dyDescent="0.35">
      <c r="G342">
        <f t="shared" si="15"/>
        <v>339</v>
      </c>
      <c r="H342" s="2">
        <f t="shared" si="16"/>
        <v>46698.848512811586</v>
      </c>
      <c r="I342" s="2">
        <f t="shared" si="17"/>
        <v>46698.848512811586</v>
      </c>
    </row>
    <row r="343" spans="7:9" x14ac:dyDescent="0.35">
      <c r="G343">
        <f t="shared" si="15"/>
        <v>340</v>
      </c>
      <c r="H343" s="2">
        <f t="shared" si="16"/>
        <v>44590.936145535903</v>
      </c>
      <c r="I343" s="2">
        <f t="shared" si="17"/>
        <v>44590.936145535903</v>
      </c>
    </row>
    <row r="344" spans="7:9" x14ac:dyDescent="0.35">
      <c r="G344">
        <f t="shared" si="15"/>
        <v>341</v>
      </c>
      <c r="H344" s="2">
        <f t="shared" si="16"/>
        <v>42471.825493809061</v>
      </c>
      <c r="I344" s="2">
        <f t="shared" si="17"/>
        <v>42471.825493809061</v>
      </c>
    </row>
    <row r="345" spans="7:9" x14ac:dyDescent="0.35">
      <c r="G345">
        <f t="shared" si="15"/>
        <v>342</v>
      </c>
      <c r="H345" s="2">
        <f t="shared" si="16"/>
        <v>40341.457066744922</v>
      </c>
      <c r="I345" s="2">
        <f t="shared" si="17"/>
        <v>40341.457066744922</v>
      </c>
    </row>
    <row r="346" spans="7:9" x14ac:dyDescent="0.35">
      <c r="G346">
        <f t="shared" si="15"/>
        <v>343</v>
      </c>
      <c r="H346" s="2">
        <f t="shared" si="16"/>
        <v>38199.771057412006</v>
      </c>
      <c r="I346" s="2">
        <f t="shared" si="17"/>
        <v>38199.771057412006</v>
      </c>
    </row>
    <row r="347" spans="7:9" x14ac:dyDescent="0.35">
      <c r="G347">
        <f t="shared" si="15"/>
        <v>344</v>
      </c>
      <c r="H347" s="2">
        <f t="shared" si="16"/>
        <v>36046.707341154513</v>
      </c>
      <c r="I347" s="2">
        <f t="shared" si="17"/>
        <v>36046.707341154513</v>
      </c>
    </row>
    <row r="348" spans="7:9" x14ac:dyDescent="0.35">
      <c r="G348">
        <f t="shared" si="15"/>
        <v>345</v>
      </c>
      <c r="H348" s="2">
        <f t="shared" si="16"/>
        <v>33882.205473904396</v>
      </c>
      <c r="I348" s="2">
        <f t="shared" si="17"/>
        <v>33882.205473904396</v>
      </c>
    </row>
    <row r="349" spans="7:9" x14ac:dyDescent="0.35">
      <c r="G349">
        <f t="shared" si="15"/>
        <v>346</v>
      </c>
      <c r="H349" s="2">
        <f t="shared" si="16"/>
        <v>31706.204690484512</v>
      </c>
      <c r="I349" s="2">
        <f t="shared" si="17"/>
        <v>31706.204690484512</v>
      </c>
    </row>
    <row r="350" spans="7:9" x14ac:dyDescent="0.35">
      <c r="G350">
        <f t="shared" si="15"/>
        <v>347</v>
      </c>
      <c r="H350" s="2">
        <f t="shared" si="16"/>
        <v>29518.643902902713</v>
      </c>
      <c r="I350" s="2">
        <f t="shared" si="17"/>
        <v>29518.643902902713</v>
      </c>
    </row>
    <row r="351" spans="7:9" x14ac:dyDescent="0.35">
      <c r="G351">
        <f t="shared" si="15"/>
        <v>348</v>
      </c>
      <c r="H351" s="2">
        <f t="shared" si="16"/>
        <v>27319.461698636886</v>
      </c>
      <c r="I351" s="2">
        <f t="shared" si="17"/>
        <v>27319.461698636886</v>
      </c>
    </row>
    <row r="352" spans="7:9" x14ac:dyDescent="0.35">
      <c r="G352">
        <f t="shared" si="15"/>
        <v>349</v>
      </c>
      <c r="H352" s="2">
        <f t="shared" si="16"/>
        <v>25108.596338910895</v>
      </c>
      <c r="I352" s="2">
        <f t="shared" si="17"/>
        <v>25108.596338910895</v>
      </c>
    </row>
    <row r="353" spans="7:9" x14ac:dyDescent="0.35">
      <c r="G353">
        <f t="shared" si="15"/>
        <v>350</v>
      </c>
      <c r="H353" s="2">
        <f t="shared" si="16"/>
        <v>22885.98575696136</v>
      </c>
      <c r="I353" s="2">
        <f t="shared" si="17"/>
        <v>22885.98575696136</v>
      </c>
    </row>
    <row r="354" spans="7:9" x14ac:dyDescent="0.35">
      <c r="G354">
        <f t="shared" si="15"/>
        <v>351</v>
      </c>
      <c r="H354" s="2">
        <f t="shared" si="16"/>
        <v>20651.567556295216</v>
      </c>
      <c r="I354" s="2">
        <f t="shared" si="17"/>
        <v>20651.567556295216</v>
      </c>
    </row>
    <row r="355" spans="7:9" x14ac:dyDescent="0.35">
      <c r="G355">
        <f t="shared" si="15"/>
        <v>352</v>
      </c>
      <c r="H355" s="2">
        <f t="shared" si="16"/>
        <v>18405.279008938036</v>
      </c>
      <c r="I355" s="2">
        <f t="shared" si="17"/>
        <v>18405.279008938036</v>
      </c>
    </row>
    <row r="356" spans="7:9" x14ac:dyDescent="0.35">
      <c r="G356">
        <f t="shared" si="15"/>
        <v>353</v>
      </c>
      <c r="H356" s="2">
        <f t="shared" si="16"/>
        <v>16147.057053673019</v>
      </c>
      <c r="I356" s="2">
        <f t="shared" si="17"/>
        <v>16147.057053673019</v>
      </c>
    </row>
    <row r="357" spans="7:9" x14ac:dyDescent="0.35">
      <c r="G357">
        <f t="shared" si="15"/>
        <v>354</v>
      </c>
      <c r="H357" s="2">
        <f t="shared" si="16"/>
        <v>13876.838294270658</v>
      </c>
      <c r="I357" s="2">
        <f t="shared" si="17"/>
        <v>13876.838294270658</v>
      </c>
    </row>
    <row r="358" spans="7:9" x14ac:dyDescent="0.35">
      <c r="G358">
        <f t="shared" si="15"/>
        <v>355</v>
      </c>
      <c r="H358" s="2">
        <f t="shared" si="16"/>
        <v>11594.558997708971</v>
      </c>
      <c r="I358" s="2">
        <f t="shared" si="17"/>
        <v>11594.558997708971</v>
      </c>
    </row>
    <row r="359" spans="7:9" x14ac:dyDescent="0.35">
      <c r="G359">
        <f t="shared" si="15"/>
        <v>356</v>
      </c>
      <c r="H359" s="2">
        <f t="shared" si="16"/>
        <v>9300.1550923843006</v>
      </c>
      <c r="I359" s="2">
        <f t="shared" si="17"/>
        <v>9300.1550923843006</v>
      </c>
    </row>
    <row r="360" spans="7:9" x14ac:dyDescent="0.35">
      <c r="G360">
        <f t="shared" si="15"/>
        <v>357</v>
      </c>
      <c r="H360" s="2">
        <f t="shared" si="16"/>
        <v>6993.562166312593</v>
      </c>
      <c r="I360" s="2">
        <f t="shared" si="17"/>
        <v>6993.562166312593</v>
      </c>
    </row>
    <row r="361" spans="7:9" x14ac:dyDescent="0.35">
      <c r="G361">
        <f t="shared" si="15"/>
        <v>358</v>
      </c>
      <c r="H361" s="2">
        <f t="shared" si="16"/>
        <v>4674.7154653211292</v>
      </c>
      <c r="I361" s="2">
        <f t="shared" si="17"/>
        <v>4674.7154653211292</v>
      </c>
    </row>
    <row r="362" spans="7:9" x14ac:dyDescent="0.35">
      <c r="G362">
        <f t="shared" si="15"/>
        <v>359</v>
      </c>
      <c r="H362" s="2">
        <f t="shared" si="16"/>
        <v>2343.5498912306475</v>
      </c>
      <c r="I362" s="2">
        <f t="shared" si="17"/>
        <v>2343.5498912306475</v>
      </c>
    </row>
    <row r="363" spans="7:9" x14ac:dyDescent="0.35">
      <c r="G363">
        <f t="shared" si="15"/>
        <v>360</v>
      </c>
      <c r="H363" s="2">
        <f t="shared" si="16"/>
        <v>2.78105289908126E-8</v>
      </c>
      <c r="I363" s="2">
        <f t="shared" si="17"/>
        <v>2.78105289908126E-8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topLeftCell="F16" workbookViewId="0">
      <selection activeCell="S32" sqref="S32"/>
    </sheetView>
  </sheetViews>
  <sheetFormatPr defaultRowHeight="14.5" x14ac:dyDescent="0.35"/>
  <cols>
    <col min="5" max="5" width="13.08984375" bestFit="1" customWidth="1"/>
    <col min="8" max="8" width="12.08984375" bestFit="1" customWidth="1"/>
    <col min="9" max="9" width="14.453125" bestFit="1" customWidth="1"/>
    <col min="10" max="10" width="13.08984375" bestFit="1" customWidth="1"/>
    <col min="20" max="20" width="11.08984375" customWidth="1"/>
  </cols>
  <sheetData>
    <row r="1" spans="2:20" x14ac:dyDescent="0.35">
      <c r="E1" t="s">
        <v>11</v>
      </c>
      <c r="F1">
        <v>0.04</v>
      </c>
      <c r="H1" t="s">
        <v>24</v>
      </c>
      <c r="I1">
        <v>2.3E-2</v>
      </c>
    </row>
    <row r="2" spans="2:20" x14ac:dyDescent="0.35">
      <c r="E2" t="s">
        <v>22</v>
      </c>
      <c r="F2">
        <v>2000000</v>
      </c>
      <c r="H2" t="s">
        <v>25</v>
      </c>
      <c r="I2" s="13">
        <f>(1+F1)/(1+I1)</f>
        <v>1.0166177908113394</v>
      </c>
      <c r="J2">
        <f>I2-1</f>
        <v>1.6617790811339406E-2</v>
      </c>
      <c r="N2" t="s">
        <v>28</v>
      </c>
    </row>
    <row r="3" spans="2:20" x14ac:dyDescent="0.35">
      <c r="E3" s="1">
        <f>PMT(F1,19,F2)</f>
        <v>-152277.23680435514</v>
      </c>
      <c r="H3" s="1">
        <f>PMT(J2,19,F2)</f>
        <v>-123619.04432736804</v>
      </c>
      <c r="N3" t="s">
        <v>29</v>
      </c>
    </row>
    <row r="4" spans="2:20" x14ac:dyDescent="0.35">
      <c r="B4" t="s">
        <v>21</v>
      </c>
      <c r="L4" t="s">
        <v>20</v>
      </c>
      <c r="M4" t="s">
        <v>1</v>
      </c>
      <c r="Q4" t="s">
        <v>20</v>
      </c>
      <c r="R4" t="s">
        <v>1</v>
      </c>
    </row>
    <row r="5" spans="2:20" x14ac:dyDescent="0.35">
      <c r="B5" t="s">
        <v>20</v>
      </c>
      <c r="C5" t="s">
        <v>1</v>
      </c>
      <c r="E5" t="s">
        <v>23</v>
      </c>
      <c r="H5" t="s">
        <v>26</v>
      </c>
      <c r="I5" t="s">
        <v>27</v>
      </c>
      <c r="J5" t="s">
        <v>23</v>
      </c>
      <c r="L5">
        <v>65</v>
      </c>
      <c r="M5">
        <v>0</v>
      </c>
      <c r="N5">
        <v>-100000</v>
      </c>
      <c r="O5" s="7">
        <f>IRR(N5:N35)</f>
        <v>5.965194152581188E-2</v>
      </c>
      <c r="Q5">
        <v>65</v>
      </c>
      <c r="R5">
        <v>0</v>
      </c>
      <c r="S5">
        <v>-100000</v>
      </c>
      <c r="T5" s="7">
        <f>IRR(S5:S35)</f>
        <v>6.1350978768154762E-2</v>
      </c>
    </row>
    <row r="6" spans="2:20" x14ac:dyDescent="0.35">
      <c r="B6">
        <v>65</v>
      </c>
      <c r="C6">
        <v>0</v>
      </c>
      <c r="E6">
        <f>F2</f>
        <v>2000000</v>
      </c>
      <c r="J6">
        <v>2000000</v>
      </c>
      <c r="L6">
        <f>L5+1</f>
        <v>66</v>
      </c>
      <c r="M6">
        <v>1</v>
      </c>
      <c r="N6">
        <v>0</v>
      </c>
      <c r="Q6">
        <f>Q5+1</f>
        <v>66</v>
      </c>
      <c r="R6">
        <v>1</v>
      </c>
      <c r="S6">
        <v>0</v>
      </c>
    </row>
    <row r="7" spans="2:20" x14ac:dyDescent="0.35">
      <c r="B7">
        <f>B6+1</f>
        <v>66</v>
      </c>
      <c r="C7">
        <v>1</v>
      </c>
      <c r="E7" s="1">
        <f>E6*(1+$F$1)+$E$3</f>
        <v>1927722.7631956448</v>
      </c>
      <c r="H7" s="1">
        <f>$H$3</f>
        <v>-123619.04432736804</v>
      </c>
      <c r="I7" s="2">
        <f>H7*(1+$I$1)^C7</f>
        <v>-126462.2823468975</v>
      </c>
      <c r="J7" s="1">
        <f>J6*(1+$F$1)+I7</f>
        <v>1953537.7176531025</v>
      </c>
      <c r="L7">
        <f t="shared" ref="L7:L24" si="0">L6+1</f>
        <v>67</v>
      </c>
      <c r="M7">
        <f>M6+1</f>
        <v>2</v>
      </c>
      <c r="N7">
        <v>0</v>
      </c>
      <c r="Q7">
        <f t="shared" ref="Q7:Q35" si="1">Q6+1</f>
        <v>67</v>
      </c>
      <c r="R7">
        <f>R6+1</f>
        <v>2</v>
      </c>
      <c r="S7">
        <v>0</v>
      </c>
    </row>
    <row r="8" spans="2:20" x14ac:dyDescent="0.35">
      <c r="B8">
        <f t="shared" ref="B8:B25" si="2">B7+1</f>
        <v>67</v>
      </c>
      <c r="C8">
        <f>C7+1</f>
        <v>2</v>
      </c>
      <c r="E8" s="1">
        <f t="shared" ref="E8:E25" si="3">E7*(1+$F$1)+$E$3</f>
        <v>1852554.4369191155</v>
      </c>
      <c r="H8" s="1">
        <f t="shared" ref="H8:H25" si="4">$H$3</f>
        <v>-123619.04432736804</v>
      </c>
      <c r="I8" s="2">
        <f t="shared" ref="I8:I25" si="5">H8*(1+$I$1)^C8</f>
        <v>-129370.91484087612</v>
      </c>
      <c r="J8" s="1">
        <f t="shared" ref="J8:J25" si="6">J7*(1+$F$1)+I8</f>
        <v>1902308.3115183506</v>
      </c>
      <c r="L8">
        <f t="shared" si="0"/>
        <v>68</v>
      </c>
      <c r="M8">
        <f t="shared" ref="M8:M24" si="7">M7+1</f>
        <v>3</v>
      </c>
      <c r="N8">
        <v>0</v>
      </c>
      <c r="Q8">
        <f t="shared" si="1"/>
        <v>68</v>
      </c>
      <c r="R8">
        <f t="shared" ref="R8:R35" si="8">R7+1</f>
        <v>3</v>
      </c>
      <c r="S8">
        <v>0</v>
      </c>
    </row>
    <row r="9" spans="2:20" x14ac:dyDescent="0.35">
      <c r="B9">
        <f t="shared" si="2"/>
        <v>68</v>
      </c>
      <c r="C9">
        <f t="shared" ref="C9:C25" si="9">C8+1</f>
        <v>3</v>
      </c>
      <c r="E9" s="1">
        <f t="shared" si="3"/>
        <v>1774379.377591525</v>
      </c>
      <c r="H9" s="1">
        <f t="shared" si="4"/>
        <v>-123619.04432736804</v>
      </c>
      <c r="I9" s="2">
        <f t="shared" si="5"/>
        <v>-132346.44588221627</v>
      </c>
      <c r="J9" s="1">
        <f t="shared" si="6"/>
        <v>1846054.1980968683</v>
      </c>
      <c r="L9">
        <f t="shared" si="0"/>
        <v>69</v>
      </c>
      <c r="M9">
        <f t="shared" si="7"/>
        <v>4</v>
      </c>
      <c r="N9">
        <v>0</v>
      </c>
      <c r="Q9">
        <f t="shared" si="1"/>
        <v>69</v>
      </c>
      <c r="R9">
        <f t="shared" si="8"/>
        <v>4</v>
      </c>
      <c r="S9">
        <v>0</v>
      </c>
    </row>
    <row r="10" spans="2:20" x14ac:dyDescent="0.35">
      <c r="B10">
        <f t="shared" si="2"/>
        <v>69</v>
      </c>
      <c r="C10">
        <f t="shared" si="9"/>
        <v>4</v>
      </c>
      <c r="E10" s="1">
        <f t="shared" si="3"/>
        <v>1693077.3158908309</v>
      </c>
      <c r="H10" s="1">
        <f t="shared" si="4"/>
        <v>-123619.04432736804</v>
      </c>
      <c r="I10" s="2">
        <f t="shared" si="5"/>
        <v>-135390.41413750724</v>
      </c>
      <c r="J10" s="1">
        <f t="shared" si="6"/>
        <v>1784505.9518832357</v>
      </c>
      <c r="L10">
        <f t="shared" si="0"/>
        <v>70</v>
      </c>
      <c r="M10">
        <f t="shared" si="7"/>
        <v>5</v>
      </c>
      <c r="N10">
        <v>0</v>
      </c>
      <c r="Q10">
        <f t="shared" si="1"/>
        <v>70</v>
      </c>
      <c r="R10">
        <f t="shared" si="8"/>
        <v>5</v>
      </c>
      <c r="S10">
        <v>0</v>
      </c>
    </row>
    <row r="11" spans="2:20" x14ac:dyDescent="0.35">
      <c r="B11">
        <f t="shared" si="2"/>
        <v>70</v>
      </c>
      <c r="C11">
        <f t="shared" si="9"/>
        <v>5</v>
      </c>
      <c r="E11" s="1">
        <f t="shared" si="3"/>
        <v>1608523.171722109</v>
      </c>
      <c r="H11" s="1">
        <f t="shared" si="4"/>
        <v>-123619.04432736804</v>
      </c>
      <c r="I11" s="2">
        <f t="shared" si="5"/>
        <v>-138504.39366266987</v>
      </c>
      <c r="J11" s="1">
        <f t="shared" si="6"/>
        <v>1717381.7962958952</v>
      </c>
      <c r="L11">
        <f t="shared" si="0"/>
        <v>71</v>
      </c>
      <c r="M11">
        <f t="shared" si="7"/>
        <v>6</v>
      </c>
      <c r="N11">
        <v>0</v>
      </c>
      <c r="Q11">
        <f t="shared" si="1"/>
        <v>71</v>
      </c>
      <c r="R11">
        <f t="shared" si="8"/>
        <v>6</v>
      </c>
      <c r="S11">
        <v>0</v>
      </c>
    </row>
    <row r="12" spans="2:20" x14ac:dyDescent="0.35">
      <c r="B12">
        <f t="shared" si="2"/>
        <v>71</v>
      </c>
      <c r="C12">
        <f t="shared" si="9"/>
        <v>6</v>
      </c>
      <c r="E12" s="1">
        <f t="shared" si="3"/>
        <v>1520586.8617866382</v>
      </c>
      <c r="H12" s="1">
        <f t="shared" si="4"/>
        <v>-123619.04432736804</v>
      </c>
      <c r="I12" s="2">
        <f t="shared" si="5"/>
        <v>-141689.99471691129</v>
      </c>
      <c r="J12" s="1">
        <f t="shared" si="6"/>
        <v>1644387.0734308197</v>
      </c>
      <c r="L12">
        <f t="shared" si="0"/>
        <v>72</v>
      </c>
      <c r="M12">
        <f t="shared" si="7"/>
        <v>7</v>
      </c>
      <c r="N12">
        <v>0</v>
      </c>
      <c r="Q12">
        <f t="shared" si="1"/>
        <v>72</v>
      </c>
      <c r="R12">
        <f t="shared" si="8"/>
        <v>7</v>
      </c>
      <c r="S12">
        <v>0</v>
      </c>
    </row>
    <row r="13" spans="2:20" x14ac:dyDescent="0.35">
      <c r="B13">
        <f t="shared" si="2"/>
        <v>72</v>
      </c>
      <c r="C13">
        <f t="shared" si="9"/>
        <v>7</v>
      </c>
      <c r="E13" s="1">
        <f t="shared" si="3"/>
        <v>1429133.0994537487</v>
      </c>
      <c r="H13" s="1">
        <f t="shared" si="4"/>
        <v>-123619.04432736804</v>
      </c>
      <c r="I13" s="2">
        <f t="shared" si="5"/>
        <v>-144948.8645954002</v>
      </c>
      <c r="J13" s="1">
        <f t="shared" si="6"/>
        <v>1565213.6917726523</v>
      </c>
      <c r="L13">
        <f t="shared" si="0"/>
        <v>73</v>
      </c>
      <c r="M13">
        <f t="shared" si="7"/>
        <v>8</v>
      </c>
      <c r="N13">
        <v>0</v>
      </c>
      <c r="Q13">
        <f t="shared" si="1"/>
        <v>73</v>
      </c>
      <c r="R13">
        <f t="shared" si="8"/>
        <v>8</v>
      </c>
      <c r="S13">
        <v>0</v>
      </c>
    </row>
    <row r="14" spans="2:20" x14ac:dyDescent="0.35">
      <c r="B14">
        <f t="shared" si="2"/>
        <v>73</v>
      </c>
      <c r="C14">
        <f t="shared" si="9"/>
        <v>8</v>
      </c>
      <c r="E14" s="1">
        <f t="shared" si="3"/>
        <v>1334021.1866275435</v>
      </c>
      <c r="H14" s="1">
        <f t="shared" si="4"/>
        <v>-123619.04432736804</v>
      </c>
      <c r="I14" s="2">
        <f t="shared" si="5"/>
        <v>-148282.6884810944</v>
      </c>
      <c r="J14" s="1">
        <f t="shared" si="6"/>
        <v>1479539.5509624642</v>
      </c>
      <c r="L14">
        <f t="shared" si="0"/>
        <v>74</v>
      </c>
      <c r="M14">
        <f t="shared" si="7"/>
        <v>9</v>
      </c>
      <c r="N14">
        <v>0</v>
      </c>
      <c r="Q14">
        <f t="shared" si="1"/>
        <v>74</v>
      </c>
      <c r="R14">
        <f t="shared" si="8"/>
        <v>9</v>
      </c>
      <c r="S14">
        <v>0</v>
      </c>
    </row>
    <row r="15" spans="2:20" x14ac:dyDescent="0.35">
      <c r="B15">
        <f t="shared" si="2"/>
        <v>74</v>
      </c>
      <c r="C15">
        <f t="shared" si="9"/>
        <v>9</v>
      </c>
      <c r="E15" s="1">
        <f t="shared" si="3"/>
        <v>1235104.7972882902</v>
      </c>
      <c r="H15" s="1">
        <f t="shared" si="4"/>
        <v>-123619.04432736804</v>
      </c>
      <c r="I15" s="2">
        <f t="shared" si="5"/>
        <v>-151693.19031615957</v>
      </c>
      <c r="J15" s="1">
        <f t="shared" si="6"/>
        <v>1387027.9426848034</v>
      </c>
      <c r="L15">
        <f t="shared" si="0"/>
        <v>75</v>
      </c>
      <c r="M15">
        <f t="shared" si="7"/>
        <v>10</v>
      </c>
      <c r="N15">
        <v>0</v>
      </c>
      <c r="Q15">
        <f t="shared" si="1"/>
        <v>75</v>
      </c>
      <c r="R15">
        <f t="shared" si="8"/>
        <v>10</v>
      </c>
      <c r="S15">
        <v>0</v>
      </c>
    </row>
    <row r="16" spans="2:20" x14ac:dyDescent="0.35">
      <c r="B16">
        <f t="shared" si="2"/>
        <v>75</v>
      </c>
      <c r="C16">
        <f t="shared" si="9"/>
        <v>10</v>
      </c>
      <c r="E16" s="1">
        <f t="shared" si="3"/>
        <v>1132231.7523754667</v>
      </c>
      <c r="H16" s="1">
        <f t="shared" si="4"/>
        <v>-123619.04432736804</v>
      </c>
      <c r="I16" s="5">
        <f t="shared" si="5"/>
        <v>-155182.13369343121</v>
      </c>
      <c r="J16" s="1">
        <f t="shared" si="6"/>
        <v>1287326.9266987643</v>
      </c>
      <c r="L16">
        <f t="shared" si="0"/>
        <v>76</v>
      </c>
      <c r="M16">
        <f t="shared" si="7"/>
        <v>11</v>
      </c>
      <c r="N16">
        <v>0</v>
      </c>
      <c r="Q16">
        <f t="shared" si="1"/>
        <v>76</v>
      </c>
      <c r="R16">
        <f t="shared" si="8"/>
        <v>11</v>
      </c>
      <c r="S16">
        <v>0</v>
      </c>
    </row>
    <row r="17" spans="2:21" x14ac:dyDescent="0.35">
      <c r="B17">
        <f t="shared" si="2"/>
        <v>76</v>
      </c>
      <c r="C17">
        <f t="shared" si="9"/>
        <v>11</v>
      </c>
      <c r="E17" s="1">
        <f t="shared" si="3"/>
        <v>1025243.7856661303</v>
      </c>
      <c r="H17" s="1">
        <f t="shared" si="4"/>
        <v>-123619.04432736804</v>
      </c>
      <c r="I17" s="2">
        <f t="shared" si="5"/>
        <v>-158751.32276838014</v>
      </c>
      <c r="J17" s="1">
        <f t="shared" si="6"/>
        <v>1180068.6809983347</v>
      </c>
      <c r="L17">
        <f t="shared" si="0"/>
        <v>77</v>
      </c>
      <c r="M17">
        <f t="shared" si="7"/>
        <v>12</v>
      </c>
      <c r="N17">
        <v>0</v>
      </c>
      <c r="Q17">
        <f t="shared" si="1"/>
        <v>77</v>
      </c>
      <c r="R17">
        <f t="shared" si="8"/>
        <v>12</v>
      </c>
      <c r="S17">
        <v>0</v>
      </c>
    </row>
    <row r="18" spans="2:21" x14ac:dyDescent="0.35">
      <c r="B18">
        <f t="shared" si="2"/>
        <v>77</v>
      </c>
      <c r="C18">
        <f t="shared" si="9"/>
        <v>12</v>
      </c>
      <c r="E18" s="1">
        <f t="shared" si="3"/>
        <v>913976.3002884204</v>
      </c>
      <c r="H18" s="1">
        <f t="shared" si="4"/>
        <v>-123619.04432736804</v>
      </c>
      <c r="I18" s="2">
        <f t="shared" si="5"/>
        <v>-162402.60319205286</v>
      </c>
      <c r="J18" s="1">
        <f t="shared" si="6"/>
        <v>1064868.8250462152</v>
      </c>
      <c r="L18">
        <f t="shared" si="0"/>
        <v>78</v>
      </c>
      <c r="M18">
        <f t="shared" si="7"/>
        <v>13</v>
      </c>
      <c r="N18">
        <v>0</v>
      </c>
      <c r="Q18">
        <f t="shared" si="1"/>
        <v>78</v>
      </c>
      <c r="R18">
        <f t="shared" si="8"/>
        <v>13</v>
      </c>
      <c r="S18">
        <v>0</v>
      </c>
    </row>
    <row r="19" spans="2:21" x14ac:dyDescent="0.35">
      <c r="B19">
        <f t="shared" si="2"/>
        <v>78</v>
      </c>
      <c r="C19">
        <f t="shared" si="9"/>
        <v>13</v>
      </c>
      <c r="E19" s="1">
        <f t="shared" si="3"/>
        <v>798258.11549560213</v>
      </c>
      <c r="H19" s="1">
        <f t="shared" si="4"/>
        <v>-123619.04432736804</v>
      </c>
      <c r="I19" s="2">
        <f t="shared" si="5"/>
        <v>-166137.86306547004</v>
      </c>
      <c r="J19" s="1">
        <f t="shared" si="6"/>
        <v>941325.7149825939</v>
      </c>
      <c r="L19">
        <f t="shared" si="0"/>
        <v>79</v>
      </c>
      <c r="M19">
        <f t="shared" si="7"/>
        <v>14</v>
      </c>
      <c r="N19">
        <v>0</v>
      </c>
      <c r="Q19">
        <f t="shared" si="1"/>
        <v>79</v>
      </c>
      <c r="R19">
        <f t="shared" si="8"/>
        <v>14</v>
      </c>
      <c r="S19">
        <v>0</v>
      </c>
    </row>
    <row r="20" spans="2:21" x14ac:dyDescent="0.35">
      <c r="B20">
        <f t="shared" si="2"/>
        <v>79</v>
      </c>
      <c r="C20">
        <f t="shared" si="9"/>
        <v>14</v>
      </c>
      <c r="E20" s="1">
        <f t="shared" si="3"/>
        <v>677911.20331107103</v>
      </c>
      <c r="H20" s="1">
        <f t="shared" si="4"/>
        <v>-123619.04432736804</v>
      </c>
      <c r="I20" s="2">
        <f t="shared" si="5"/>
        <v>-169959.03391597586</v>
      </c>
      <c r="J20" s="1">
        <f t="shared" si="6"/>
        <v>809019.70966592187</v>
      </c>
      <c r="L20">
        <f t="shared" si="0"/>
        <v>80</v>
      </c>
      <c r="M20">
        <f t="shared" si="7"/>
        <v>15</v>
      </c>
      <c r="N20">
        <v>0</v>
      </c>
      <c r="Q20">
        <f t="shared" si="1"/>
        <v>80</v>
      </c>
      <c r="R20">
        <f t="shared" si="8"/>
        <v>15</v>
      </c>
      <c r="S20">
        <v>0</v>
      </c>
    </row>
    <row r="21" spans="2:21" x14ac:dyDescent="0.35">
      <c r="B21">
        <f t="shared" si="2"/>
        <v>80</v>
      </c>
      <c r="C21">
        <f t="shared" si="9"/>
        <v>15</v>
      </c>
      <c r="E21" s="1">
        <f t="shared" si="3"/>
        <v>552750.41463915876</v>
      </c>
      <c r="H21" s="1">
        <f t="shared" si="4"/>
        <v>-123619.04432736804</v>
      </c>
      <c r="I21" s="2">
        <f t="shared" si="5"/>
        <v>-173868.09169604327</v>
      </c>
      <c r="J21" s="1">
        <f t="shared" si="6"/>
        <v>667512.40635651548</v>
      </c>
      <c r="L21">
        <f t="shared" si="0"/>
        <v>81</v>
      </c>
      <c r="M21">
        <f t="shared" si="7"/>
        <v>16</v>
      </c>
      <c r="N21">
        <v>0</v>
      </c>
      <c r="Q21">
        <f t="shared" si="1"/>
        <v>81</v>
      </c>
      <c r="R21">
        <f t="shared" si="8"/>
        <v>16</v>
      </c>
      <c r="S21">
        <v>0</v>
      </c>
    </row>
    <row r="22" spans="2:21" x14ac:dyDescent="0.35">
      <c r="B22">
        <f t="shared" si="2"/>
        <v>81</v>
      </c>
      <c r="C22">
        <f t="shared" si="9"/>
        <v>16</v>
      </c>
      <c r="E22" s="1">
        <f t="shared" si="3"/>
        <v>422583.19442036992</v>
      </c>
      <c r="H22" s="1">
        <f t="shared" si="4"/>
        <v>-123619.04432736804</v>
      </c>
      <c r="I22" s="2">
        <f t="shared" si="5"/>
        <v>-177867.05780505223</v>
      </c>
      <c r="J22" s="1">
        <f t="shared" si="6"/>
        <v>516345.84480572387</v>
      </c>
      <c r="L22">
        <f t="shared" si="0"/>
        <v>82</v>
      </c>
      <c r="M22">
        <f t="shared" si="7"/>
        <v>17</v>
      </c>
      <c r="N22">
        <v>0</v>
      </c>
      <c r="Q22">
        <f t="shared" si="1"/>
        <v>82</v>
      </c>
      <c r="R22">
        <f t="shared" si="8"/>
        <v>17</v>
      </c>
      <c r="S22">
        <v>0</v>
      </c>
    </row>
    <row r="23" spans="2:21" x14ac:dyDescent="0.35">
      <c r="B23">
        <f t="shared" si="2"/>
        <v>82</v>
      </c>
      <c r="C23">
        <f t="shared" si="9"/>
        <v>17</v>
      </c>
      <c r="E23" s="1">
        <f t="shared" si="3"/>
        <v>287209.28539282957</v>
      </c>
      <c r="H23" s="1">
        <f t="shared" si="4"/>
        <v>-123619.04432736804</v>
      </c>
      <c r="I23" s="2">
        <f t="shared" si="5"/>
        <v>-181958.00013456843</v>
      </c>
      <c r="J23" s="1">
        <f t="shared" si="6"/>
        <v>355041.67846338439</v>
      </c>
      <c r="L23">
        <f t="shared" si="0"/>
        <v>83</v>
      </c>
      <c r="M23">
        <f t="shared" si="7"/>
        <v>18</v>
      </c>
      <c r="N23">
        <v>0</v>
      </c>
      <c r="Q23">
        <f t="shared" si="1"/>
        <v>83</v>
      </c>
      <c r="R23">
        <f t="shared" si="8"/>
        <v>18</v>
      </c>
      <c r="S23">
        <v>0</v>
      </c>
    </row>
    <row r="24" spans="2:21" x14ac:dyDescent="0.35">
      <c r="B24">
        <f t="shared" si="2"/>
        <v>83</v>
      </c>
      <c r="C24">
        <f t="shared" si="9"/>
        <v>18</v>
      </c>
      <c r="E24" s="1">
        <f t="shared" si="3"/>
        <v>146420.42000418765</v>
      </c>
      <c r="H24" s="1">
        <f t="shared" si="4"/>
        <v>-123619.04432736804</v>
      </c>
      <c r="I24" s="2">
        <f t="shared" si="5"/>
        <v>-186143.03413766349</v>
      </c>
      <c r="J24" s="1">
        <f t="shared" si="6"/>
        <v>183100.31146425632</v>
      </c>
      <c r="L24">
        <f t="shared" si="0"/>
        <v>84</v>
      </c>
      <c r="M24">
        <f t="shared" si="7"/>
        <v>19</v>
      </c>
      <c r="N24">
        <v>0</v>
      </c>
      <c r="Q24">
        <f t="shared" si="1"/>
        <v>84</v>
      </c>
      <c r="R24">
        <f t="shared" si="8"/>
        <v>19</v>
      </c>
      <c r="S24">
        <v>0</v>
      </c>
      <c r="U24" t="s">
        <v>31</v>
      </c>
    </row>
    <row r="25" spans="2:21" x14ac:dyDescent="0.35">
      <c r="B25">
        <f t="shared" si="2"/>
        <v>84</v>
      </c>
      <c r="C25">
        <f t="shared" si="9"/>
        <v>19</v>
      </c>
      <c r="E25" s="1">
        <f t="shared" si="3"/>
        <v>0</v>
      </c>
      <c r="H25" s="1">
        <f t="shared" si="4"/>
        <v>-123619.04432736804</v>
      </c>
      <c r="I25" s="2">
        <f t="shared" si="5"/>
        <v>-190424.3239228297</v>
      </c>
      <c r="J25" s="1">
        <f t="shared" si="6"/>
        <v>-3.1141098588705063E-9</v>
      </c>
      <c r="L25">
        <f t="shared" ref="L25:L35" si="10">L24+1</f>
        <v>85</v>
      </c>
      <c r="M25">
        <f t="shared" ref="M25:M35" si="11">M24+1</f>
        <v>20</v>
      </c>
      <c r="N25">
        <v>38056</v>
      </c>
      <c r="Q25">
        <f t="shared" si="1"/>
        <v>85</v>
      </c>
      <c r="R25">
        <f t="shared" si="8"/>
        <v>20</v>
      </c>
      <c r="S25">
        <v>45841</v>
      </c>
      <c r="U25">
        <v>1</v>
      </c>
    </row>
    <row r="26" spans="2:21" x14ac:dyDescent="0.35">
      <c r="L26">
        <f t="shared" si="10"/>
        <v>86</v>
      </c>
      <c r="M26">
        <f t="shared" si="11"/>
        <v>21</v>
      </c>
      <c r="N26">
        <v>38056</v>
      </c>
      <c r="Q26">
        <f t="shared" si="1"/>
        <v>86</v>
      </c>
      <c r="R26">
        <f t="shared" si="8"/>
        <v>21</v>
      </c>
      <c r="S26">
        <v>45841</v>
      </c>
      <c r="U26">
        <f>U25+1</f>
        <v>2</v>
      </c>
    </row>
    <row r="27" spans="2:21" x14ac:dyDescent="0.35">
      <c r="L27">
        <f t="shared" si="10"/>
        <v>87</v>
      </c>
      <c r="M27">
        <f t="shared" si="11"/>
        <v>22</v>
      </c>
      <c r="N27">
        <v>38056</v>
      </c>
      <c r="Q27">
        <f t="shared" si="1"/>
        <v>87</v>
      </c>
      <c r="R27">
        <f t="shared" si="8"/>
        <v>22</v>
      </c>
      <c r="S27">
        <v>45841</v>
      </c>
      <c r="U27">
        <f t="shared" ref="U27:U33" si="12">U26+1</f>
        <v>3</v>
      </c>
    </row>
    <row r="28" spans="2:21" x14ac:dyDescent="0.35">
      <c r="L28">
        <f t="shared" si="10"/>
        <v>88</v>
      </c>
      <c r="M28">
        <f t="shared" si="11"/>
        <v>23</v>
      </c>
      <c r="N28">
        <v>38056</v>
      </c>
      <c r="Q28">
        <f t="shared" si="1"/>
        <v>88</v>
      </c>
      <c r="R28">
        <f t="shared" si="8"/>
        <v>23</v>
      </c>
      <c r="S28">
        <v>45841</v>
      </c>
      <c r="U28">
        <f t="shared" si="12"/>
        <v>4</v>
      </c>
    </row>
    <row r="29" spans="2:21" x14ac:dyDescent="0.35">
      <c r="L29">
        <f t="shared" si="10"/>
        <v>89</v>
      </c>
      <c r="M29">
        <f t="shared" si="11"/>
        <v>24</v>
      </c>
      <c r="N29">
        <v>38056</v>
      </c>
      <c r="Q29">
        <f t="shared" si="1"/>
        <v>89</v>
      </c>
      <c r="R29">
        <f t="shared" si="8"/>
        <v>24</v>
      </c>
      <c r="S29">
        <v>45841</v>
      </c>
      <c r="U29">
        <f t="shared" si="12"/>
        <v>5</v>
      </c>
    </row>
    <row r="30" spans="2:21" x14ac:dyDescent="0.35">
      <c r="L30">
        <f t="shared" si="10"/>
        <v>90</v>
      </c>
      <c r="M30">
        <f t="shared" si="11"/>
        <v>25</v>
      </c>
      <c r="N30">
        <v>38056</v>
      </c>
      <c r="Q30">
        <f t="shared" si="1"/>
        <v>90</v>
      </c>
      <c r="R30">
        <f t="shared" si="8"/>
        <v>25</v>
      </c>
      <c r="S30">
        <v>45841</v>
      </c>
      <c r="U30">
        <f t="shared" si="12"/>
        <v>6</v>
      </c>
    </row>
    <row r="31" spans="2:21" x14ac:dyDescent="0.35">
      <c r="L31">
        <f t="shared" si="10"/>
        <v>91</v>
      </c>
      <c r="M31">
        <f t="shared" si="11"/>
        <v>26</v>
      </c>
      <c r="N31">
        <v>38056</v>
      </c>
      <c r="Q31">
        <f t="shared" si="1"/>
        <v>91</v>
      </c>
      <c r="R31">
        <f t="shared" si="8"/>
        <v>26</v>
      </c>
      <c r="S31">
        <v>45841</v>
      </c>
      <c r="U31">
        <f t="shared" si="12"/>
        <v>7</v>
      </c>
    </row>
    <row r="32" spans="2:21" x14ac:dyDescent="0.35">
      <c r="L32">
        <f t="shared" si="10"/>
        <v>92</v>
      </c>
      <c r="M32">
        <f t="shared" si="11"/>
        <v>27</v>
      </c>
      <c r="N32">
        <v>38056</v>
      </c>
      <c r="Q32">
        <f t="shared" si="1"/>
        <v>92</v>
      </c>
      <c r="R32">
        <f t="shared" si="8"/>
        <v>27</v>
      </c>
      <c r="S32">
        <v>45841</v>
      </c>
      <c r="U32">
        <f t="shared" si="12"/>
        <v>8</v>
      </c>
    </row>
    <row r="33" spans="12:21" x14ac:dyDescent="0.35">
      <c r="L33">
        <f t="shared" si="10"/>
        <v>93</v>
      </c>
      <c r="M33">
        <f t="shared" si="11"/>
        <v>28</v>
      </c>
      <c r="N33">
        <v>38056</v>
      </c>
      <c r="Q33">
        <f t="shared" si="1"/>
        <v>93</v>
      </c>
      <c r="R33">
        <f t="shared" si="8"/>
        <v>28</v>
      </c>
      <c r="S33">
        <v>45841</v>
      </c>
      <c r="T33" t="s">
        <v>30</v>
      </c>
      <c r="U33">
        <f t="shared" si="12"/>
        <v>9</v>
      </c>
    </row>
    <row r="34" spans="12:21" x14ac:dyDescent="0.35">
      <c r="L34">
        <f t="shared" si="10"/>
        <v>94</v>
      </c>
      <c r="M34">
        <f t="shared" si="11"/>
        <v>29</v>
      </c>
      <c r="N34">
        <v>38056</v>
      </c>
      <c r="Q34">
        <f t="shared" si="1"/>
        <v>94</v>
      </c>
      <c r="R34">
        <f t="shared" si="8"/>
        <v>29</v>
      </c>
    </row>
    <row r="35" spans="12:21" x14ac:dyDescent="0.35">
      <c r="L35">
        <f t="shared" si="10"/>
        <v>95</v>
      </c>
      <c r="M35">
        <f t="shared" si="11"/>
        <v>30</v>
      </c>
      <c r="N35">
        <v>38056</v>
      </c>
      <c r="Q35">
        <f t="shared" si="1"/>
        <v>95</v>
      </c>
      <c r="R35">
        <f t="shared" si="8"/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I13" sqref="I13"/>
    </sheetView>
  </sheetViews>
  <sheetFormatPr defaultRowHeight="14.5" x14ac:dyDescent="0.35"/>
  <cols>
    <col min="2" max="2" width="11.453125" bestFit="1" customWidth="1"/>
    <col min="3" max="3" width="12.08984375" bestFit="1" customWidth="1"/>
    <col min="4" max="4" width="11" bestFit="1" customWidth="1"/>
    <col min="5" max="5" width="8.54296875" bestFit="1" customWidth="1"/>
    <col min="6" max="6" width="17.54296875" bestFit="1" customWidth="1"/>
    <col min="7" max="7" width="19.90625" bestFit="1" customWidth="1"/>
    <col min="8" max="8" width="23.453125" bestFit="1" customWidth="1"/>
  </cols>
  <sheetData>
    <row r="2" spans="2:8" x14ac:dyDescent="0.35">
      <c r="C2" t="s">
        <v>98</v>
      </c>
      <c r="D2" t="s">
        <v>99</v>
      </c>
      <c r="E2" t="s">
        <v>100</v>
      </c>
      <c r="F2" t="s">
        <v>101</v>
      </c>
    </row>
    <row r="3" spans="2:8" x14ac:dyDescent="0.35">
      <c r="C3" s="18" t="s">
        <v>102</v>
      </c>
      <c r="D3" s="18"/>
      <c r="E3" s="18"/>
      <c r="F3" s="18"/>
      <c r="H3" t="s">
        <v>103</v>
      </c>
    </row>
    <row r="4" spans="2:8" x14ac:dyDescent="0.35">
      <c r="B4">
        <v>1</v>
      </c>
      <c r="C4" t="s">
        <v>98</v>
      </c>
      <c r="D4" t="s">
        <v>99</v>
      </c>
      <c r="E4" t="s">
        <v>100</v>
      </c>
      <c r="H4" t="s">
        <v>104</v>
      </c>
    </row>
    <row r="5" spans="2:8" x14ac:dyDescent="0.35">
      <c r="B5">
        <v>2</v>
      </c>
      <c r="C5" t="s">
        <v>98</v>
      </c>
      <c r="D5" t="s">
        <v>99</v>
      </c>
      <c r="F5" t="s">
        <v>101</v>
      </c>
      <c r="H5" t="s">
        <v>105</v>
      </c>
    </row>
    <row r="6" spans="2:8" x14ac:dyDescent="0.35">
      <c r="B6">
        <v>3</v>
      </c>
      <c r="C6" t="s">
        <v>98</v>
      </c>
      <c r="E6" t="s">
        <v>100</v>
      </c>
      <c r="F6" t="s">
        <v>101</v>
      </c>
      <c r="G6" t="s">
        <v>112</v>
      </c>
      <c r="H6" t="s">
        <v>113</v>
      </c>
    </row>
    <row r="7" spans="2:8" x14ac:dyDescent="0.35">
      <c r="B7">
        <v>4</v>
      </c>
      <c r="D7" t="s">
        <v>99</v>
      </c>
      <c r="E7" t="s">
        <v>100</v>
      </c>
      <c r="F7" t="s">
        <v>101</v>
      </c>
      <c r="H7" t="s">
        <v>109</v>
      </c>
    </row>
    <row r="9" spans="2:8" x14ac:dyDescent="0.35">
      <c r="B9" t="s">
        <v>106</v>
      </c>
      <c r="C9" s="18" t="s">
        <v>102</v>
      </c>
      <c r="D9" s="18"/>
      <c r="E9" s="18"/>
      <c r="F9" s="18"/>
      <c r="G9" t="s">
        <v>108</v>
      </c>
    </row>
    <row r="10" spans="2:8" x14ac:dyDescent="0.35">
      <c r="B10">
        <v>1</v>
      </c>
      <c r="D10" t="s">
        <v>99</v>
      </c>
      <c r="E10" t="s">
        <v>100</v>
      </c>
      <c r="F10" t="s">
        <v>101</v>
      </c>
      <c r="G10" t="s">
        <v>107</v>
      </c>
      <c r="H10" t="s">
        <v>4</v>
      </c>
    </row>
    <row r="11" spans="2:8" x14ac:dyDescent="0.35">
      <c r="B11">
        <v>2</v>
      </c>
      <c r="C11" t="s">
        <v>98</v>
      </c>
      <c r="D11" t="s">
        <v>99</v>
      </c>
      <c r="F11" t="s">
        <v>101</v>
      </c>
      <c r="G11" t="s">
        <v>110</v>
      </c>
      <c r="H11" t="s">
        <v>111</v>
      </c>
    </row>
  </sheetData>
  <mergeCells count="2">
    <mergeCell ref="C3:F3"/>
    <mergeCell ref="C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36"/>
  <sheetViews>
    <sheetView topLeftCell="D1" zoomScale="70" zoomScaleNormal="70" workbookViewId="0">
      <selection activeCell="U19" sqref="U19"/>
    </sheetView>
  </sheetViews>
  <sheetFormatPr defaultRowHeight="14.5" x14ac:dyDescent="0.35"/>
  <cols>
    <col min="4" max="4" width="11.6328125" customWidth="1"/>
    <col min="6" max="6" width="12.08984375" bestFit="1" customWidth="1"/>
    <col min="7" max="7" width="13.6328125" bestFit="1" customWidth="1"/>
    <col min="9" max="9" width="12.08984375" bestFit="1" customWidth="1"/>
    <col min="11" max="12" width="12.08984375" bestFit="1" customWidth="1"/>
    <col min="13" max="13" width="13.6328125" bestFit="1" customWidth="1"/>
    <col min="18" max="18" width="11.1796875" bestFit="1" customWidth="1"/>
    <col min="19" max="19" width="11.08984375" bestFit="1" customWidth="1"/>
    <col min="20" max="20" width="11.1796875" bestFit="1" customWidth="1"/>
    <col min="25" max="25" width="11.1796875" bestFit="1" customWidth="1"/>
  </cols>
  <sheetData>
    <row r="1" spans="3:26" x14ac:dyDescent="0.35">
      <c r="C1" t="s">
        <v>84</v>
      </c>
      <c r="E1">
        <v>0.04</v>
      </c>
    </row>
    <row r="2" spans="3:26" x14ac:dyDescent="0.35">
      <c r="C2" t="s">
        <v>86</v>
      </c>
      <c r="E2">
        <v>2.3E-2</v>
      </c>
    </row>
    <row r="3" spans="3:26" hidden="1" x14ac:dyDescent="0.35">
      <c r="C3" t="s">
        <v>87</v>
      </c>
      <c r="E3">
        <f>(1+E1)/(1+E2)</f>
        <v>1.0166177908113394</v>
      </c>
    </row>
    <row r="4" spans="3:26" x14ac:dyDescent="0.35">
      <c r="C4" t="s">
        <v>88</v>
      </c>
      <c r="E4" s="8">
        <f>E3-1</f>
        <v>1.6617790811339406E-2</v>
      </c>
      <c r="S4" s="15" t="s">
        <v>95</v>
      </c>
      <c r="Y4" s="15" t="s">
        <v>95</v>
      </c>
    </row>
    <row r="5" spans="3:26" x14ac:dyDescent="0.35">
      <c r="P5" s="15" t="s">
        <v>20</v>
      </c>
      <c r="Q5" s="15" t="s">
        <v>82</v>
      </c>
      <c r="R5" s="15" t="s">
        <v>94</v>
      </c>
      <c r="S5" s="7">
        <f>IRR(R6:R36)</f>
        <v>5.965194152581188E-2</v>
      </c>
      <c r="V5" s="15" t="s">
        <v>20</v>
      </c>
      <c r="W5" s="15" t="s">
        <v>82</v>
      </c>
      <c r="X5" s="15" t="s">
        <v>94</v>
      </c>
      <c r="Y5" s="7">
        <f>IRR(X6:X36)</f>
        <v>6.1350978768154762E-2</v>
      </c>
    </row>
    <row r="6" spans="3:26" x14ac:dyDescent="0.35">
      <c r="C6" t="s">
        <v>20</v>
      </c>
      <c r="D6" t="s">
        <v>82</v>
      </c>
      <c r="E6" t="s">
        <v>83</v>
      </c>
      <c r="F6" t="s">
        <v>85</v>
      </c>
      <c r="I6" t="s">
        <v>89</v>
      </c>
      <c r="K6" t="s">
        <v>90</v>
      </c>
      <c r="L6" t="s">
        <v>91</v>
      </c>
      <c r="M6" t="s">
        <v>92</v>
      </c>
      <c r="P6" s="15">
        <v>65</v>
      </c>
      <c r="Q6" s="15">
        <v>0</v>
      </c>
      <c r="R6" s="15">
        <v>-100000</v>
      </c>
      <c r="S6" s="17">
        <f>NPV(0.05,R7:R36)+R6</f>
        <v>25095.025643566318</v>
      </c>
      <c r="T6" s="6">
        <v>0.05</v>
      </c>
      <c r="V6" s="15">
        <v>65</v>
      </c>
      <c r="W6" s="15">
        <v>0</v>
      </c>
      <c r="X6" s="15">
        <v>-100000</v>
      </c>
      <c r="Y6" s="17"/>
      <c r="Z6" s="6"/>
    </row>
    <row r="7" spans="3:26" x14ac:dyDescent="0.35">
      <c r="C7">
        <v>65</v>
      </c>
      <c r="D7">
        <v>0</v>
      </c>
      <c r="E7">
        <v>2000000</v>
      </c>
      <c r="F7" s="4">
        <f>PMT($E$1,19,E7)</f>
        <v>-152277.23680435514</v>
      </c>
      <c r="G7" s="2">
        <f>E7</f>
        <v>2000000</v>
      </c>
      <c r="I7" s="4">
        <f>PMT(E4,D26,E7)</f>
        <v>-123619.04432736804</v>
      </c>
      <c r="M7" s="3">
        <f>G7</f>
        <v>2000000</v>
      </c>
      <c r="P7" s="15">
        <f>P6+1</f>
        <v>66</v>
      </c>
      <c r="Q7" s="15">
        <f>Q6+1</f>
        <v>1</v>
      </c>
      <c r="R7" s="15">
        <v>0</v>
      </c>
      <c r="S7" s="1">
        <f>NPV(0.07,R7:R36)+R6</f>
        <v>-21092.941276779587</v>
      </c>
      <c r="T7" s="6">
        <v>7.0000000000000007E-2</v>
      </c>
      <c r="V7" s="15">
        <f>V6+1</f>
        <v>66</v>
      </c>
      <c r="W7" s="15">
        <f>W6+1</f>
        <v>1</v>
      </c>
      <c r="X7" s="15">
        <v>0</v>
      </c>
      <c r="Y7" s="1"/>
      <c r="Z7" s="6"/>
    </row>
    <row r="8" spans="3:26" x14ac:dyDescent="0.35">
      <c r="C8">
        <f>C7+1</f>
        <v>66</v>
      </c>
      <c r="D8">
        <f>D7+1</f>
        <v>1</v>
      </c>
      <c r="G8" s="1">
        <f>G7*(1+$E$1)+$F$7</f>
        <v>1927722.7631956448</v>
      </c>
      <c r="K8" s="2">
        <v>123619.044327368</v>
      </c>
      <c r="L8">
        <f>K8*(1+$E$2)^D8</f>
        <v>126462.28234689745</v>
      </c>
      <c r="M8" s="2">
        <f>M7*(1+$E$1)-L8</f>
        <v>1953537.7176531025</v>
      </c>
      <c r="P8" s="15">
        <f t="shared" ref="P8:P25" si="0">P7+1</f>
        <v>67</v>
      </c>
      <c r="Q8" s="15">
        <f t="shared" ref="Q8:Q25" si="1">Q7+1</f>
        <v>2</v>
      </c>
      <c r="R8" s="15">
        <v>0</v>
      </c>
      <c r="V8" s="15">
        <f t="shared" ref="V8:V36" si="2">V7+1</f>
        <v>67</v>
      </c>
      <c r="W8" s="15">
        <f t="shared" ref="W8:W36" si="3">W7+1</f>
        <v>2</v>
      </c>
      <c r="X8" s="15">
        <v>0</v>
      </c>
    </row>
    <row r="9" spans="3:26" x14ac:dyDescent="0.35">
      <c r="C9">
        <f t="shared" ref="C9:C26" si="4">C8+1</f>
        <v>67</v>
      </c>
      <c r="D9">
        <f t="shared" ref="D9:D26" si="5">D8+1</f>
        <v>2</v>
      </c>
      <c r="G9" s="1">
        <f t="shared" ref="G9:G26" si="6">G8*(1+$E$1)+$F$7</f>
        <v>1852554.4369191155</v>
      </c>
      <c r="K9" s="2">
        <v>123619.044327368</v>
      </c>
      <c r="L9">
        <f t="shared" ref="L9:L26" si="7">K9*(1+$E$2)^D9</f>
        <v>129370.91484087608</v>
      </c>
      <c r="M9" s="2">
        <f t="shared" ref="M9:M26" si="8">M8*(1+$E$1)-L9</f>
        <v>1902308.3115183506</v>
      </c>
      <c r="P9" s="15">
        <f t="shared" si="0"/>
        <v>68</v>
      </c>
      <c r="Q9" s="15">
        <f t="shared" si="1"/>
        <v>3</v>
      </c>
      <c r="R9" s="15">
        <v>0</v>
      </c>
      <c r="V9" s="15">
        <f t="shared" si="2"/>
        <v>68</v>
      </c>
      <c r="W9" s="15">
        <f t="shared" si="3"/>
        <v>3</v>
      </c>
      <c r="X9" s="15">
        <v>0</v>
      </c>
    </row>
    <row r="10" spans="3:26" x14ac:dyDescent="0.35">
      <c r="C10">
        <f t="shared" si="4"/>
        <v>68</v>
      </c>
      <c r="D10">
        <f t="shared" si="5"/>
        <v>3</v>
      </c>
      <c r="G10" s="1">
        <f t="shared" si="6"/>
        <v>1774379.377591525</v>
      </c>
      <c r="K10" s="2">
        <v>123619.044327368</v>
      </c>
      <c r="L10">
        <f t="shared" si="7"/>
        <v>132346.44588221621</v>
      </c>
      <c r="M10" s="2">
        <f t="shared" si="8"/>
        <v>1846054.1980968686</v>
      </c>
      <c r="P10" s="15">
        <f t="shared" si="0"/>
        <v>69</v>
      </c>
      <c r="Q10" s="15">
        <f t="shared" si="1"/>
        <v>4</v>
      </c>
      <c r="R10" s="15">
        <v>0</v>
      </c>
      <c r="V10" s="15">
        <f t="shared" si="2"/>
        <v>69</v>
      </c>
      <c r="W10" s="15">
        <f t="shared" si="3"/>
        <v>4</v>
      </c>
      <c r="X10" s="15">
        <v>0</v>
      </c>
    </row>
    <row r="11" spans="3:26" x14ac:dyDescent="0.35">
      <c r="C11">
        <f t="shared" si="4"/>
        <v>69</v>
      </c>
      <c r="D11">
        <f t="shared" si="5"/>
        <v>4</v>
      </c>
      <c r="G11" s="1">
        <f t="shared" si="6"/>
        <v>1693077.3158908309</v>
      </c>
      <c r="K11" s="2">
        <v>123619.044327368</v>
      </c>
      <c r="L11">
        <f t="shared" si="7"/>
        <v>135390.41413750718</v>
      </c>
      <c r="M11" s="2">
        <f t="shared" si="8"/>
        <v>1784505.9518832364</v>
      </c>
      <c r="P11" s="15">
        <f t="shared" si="0"/>
        <v>70</v>
      </c>
      <c r="Q11" s="15">
        <f t="shared" si="1"/>
        <v>5</v>
      </c>
      <c r="R11" s="15">
        <v>0</v>
      </c>
      <c r="V11" s="15">
        <f t="shared" si="2"/>
        <v>70</v>
      </c>
      <c r="W11" s="15">
        <f t="shared" si="3"/>
        <v>5</v>
      </c>
      <c r="X11" s="15">
        <v>0</v>
      </c>
    </row>
    <row r="12" spans="3:26" x14ac:dyDescent="0.35">
      <c r="C12">
        <f t="shared" si="4"/>
        <v>70</v>
      </c>
      <c r="D12">
        <f t="shared" si="5"/>
        <v>5</v>
      </c>
      <c r="G12" s="1">
        <f t="shared" si="6"/>
        <v>1608523.171722109</v>
      </c>
      <c r="K12" s="2">
        <v>123619.044327368</v>
      </c>
      <c r="L12">
        <f t="shared" si="7"/>
        <v>138504.39366266981</v>
      </c>
      <c r="M12" s="2">
        <f t="shared" si="8"/>
        <v>1717381.7962958962</v>
      </c>
      <c r="P12" s="15">
        <f t="shared" si="0"/>
        <v>71</v>
      </c>
      <c r="Q12" s="15">
        <f t="shared" si="1"/>
        <v>6</v>
      </c>
      <c r="R12" s="15">
        <v>0</v>
      </c>
      <c r="V12" s="15">
        <f t="shared" si="2"/>
        <v>71</v>
      </c>
      <c r="W12" s="15">
        <f t="shared" si="3"/>
        <v>6</v>
      </c>
      <c r="X12" s="15">
        <v>0</v>
      </c>
    </row>
    <row r="13" spans="3:26" x14ac:dyDescent="0.35">
      <c r="C13">
        <f t="shared" si="4"/>
        <v>71</v>
      </c>
      <c r="D13">
        <f t="shared" si="5"/>
        <v>6</v>
      </c>
      <c r="G13" s="1">
        <f t="shared" si="6"/>
        <v>1520586.8617866382</v>
      </c>
      <c r="K13" s="2">
        <v>123619.044327368</v>
      </c>
      <c r="L13">
        <f t="shared" si="7"/>
        <v>141689.99471691123</v>
      </c>
      <c r="M13" s="2">
        <f t="shared" si="8"/>
        <v>1644387.0734308208</v>
      </c>
      <c r="P13" s="15">
        <f t="shared" si="0"/>
        <v>72</v>
      </c>
      <c r="Q13" s="15">
        <f t="shared" si="1"/>
        <v>7</v>
      </c>
      <c r="R13" s="15">
        <v>0</v>
      </c>
      <c r="V13" s="15">
        <f t="shared" si="2"/>
        <v>72</v>
      </c>
      <c r="W13" s="15">
        <f t="shared" si="3"/>
        <v>7</v>
      </c>
      <c r="X13" s="15">
        <v>0</v>
      </c>
    </row>
    <row r="14" spans="3:26" x14ac:dyDescent="0.35">
      <c r="C14">
        <f t="shared" si="4"/>
        <v>72</v>
      </c>
      <c r="D14">
        <f t="shared" si="5"/>
        <v>7</v>
      </c>
      <c r="G14" s="1">
        <f t="shared" si="6"/>
        <v>1429133.0994537487</v>
      </c>
      <c r="K14" s="2">
        <v>123619.044327368</v>
      </c>
      <c r="L14">
        <f t="shared" si="7"/>
        <v>144948.86459540017</v>
      </c>
      <c r="M14" s="2">
        <f t="shared" si="8"/>
        <v>1565213.6917726535</v>
      </c>
      <c r="P14" s="15">
        <f t="shared" si="0"/>
        <v>73</v>
      </c>
      <c r="Q14" s="15">
        <f t="shared" si="1"/>
        <v>8</v>
      </c>
      <c r="R14" s="15">
        <v>0</v>
      </c>
      <c r="V14" s="15">
        <f t="shared" si="2"/>
        <v>73</v>
      </c>
      <c r="W14" s="15">
        <f t="shared" si="3"/>
        <v>8</v>
      </c>
      <c r="X14" s="15">
        <v>0</v>
      </c>
    </row>
    <row r="15" spans="3:26" x14ac:dyDescent="0.35">
      <c r="C15">
        <f t="shared" si="4"/>
        <v>73</v>
      </c>
      <c r="D15">
        <f t="shared" si="5"/>
        <v>8</v>
      </c>
      <c r="G15" s="1">
        <f t="shared" si="6"/>
        <v>1334021.1866275435</v>
      </c>
      <c r="K15" s="2">
        <v>123619.044327368</v>
      </c>
      <c r="L15">
        <f t="shared" si="7"/>
        <v>148282.68848109434</v>
      </c>
      <c r="M15" s="2">
        <f t="shared" si="8"/>
        <v>1479539.5509624653</v>
      </c>
      <c r="P15" s="15">
        <f t="shared" si="0"/>
        <v>74</v>
      </c>
      <c r="Q15" s="15">
        <f t="shared" si="1"/>
        <v>9</v>
      </c>
      <c r="R15" s="15">
        <v>0</v>
      </c>
      <c r="V15" s="15">
        <f t="shared" si="2"/>
        <v>74</v>
      </c>
      <c r="W15" s="15">
        <f t="shared" si="3"/>
        <v>9</v>
      </c>
      <c r="X15" s="15">
        <v>0</v>
      </c>
    </row>
    <row r="16" spans="3:26" x14ac:dyDescent="0.35">
      <c r="C16">
        <f t="shared" si="4"/>
        <v>74</v>
      </c>
      <c r="D16">
        <f t="shared" si="5"/>
        <v>9</v>
      </c>
      <c r="G16" s="1">
        <f t="shared" si="6"/>
        <v>1235104.7972882902</v>
      </c>
      <c r="K16" s="2">
        <v>123619.044327368</v>
      </c>
      <c r="L16">
        <f t="shared" si="7"/>
        <v>151693.19031615951</v>
      </c>
      <c r="M16" s="2">
        <f t="shared" si="8"/>
        <v>1387027.9426848046</v>
      </c>
      <c r="P16" s="16">
        <f t="shared" si="0"/>
        <v>75</v>
      </c>
      <c r="Q16" s="16">
        <f t="shared" si="1"/>
        <v>10</v>
      </c>
      <c r="R16" s="15">
        <v>0</v>
      </c>
      <c r="V16" s="16">
        <f t="shared" si="2"/>
        <v>75</v>
      </c>
      <c r="W16" s="16">
        <f t="shared" si="3"/>
        <v>10</v>
      </c>
      <c r="X16" s="15">
        <v>0</v>
      </c>
    </row>
    <row r="17" spans="3:24" x14ac:dyDescent="0.35">
      <c r="C17" s="14">
        <f t="shared" si="4"/>
        <v>75</v>
      </c>
      <c r="D17" s="14">
        <f t="shared" si="5"/>
        <v>10</v>
      </c>
      <c r="E17" s="14"/>
      <c r="F17" s="14"/>
      <c r="G17" s="4">
        <f t="shared" si="6"/>
        <v>1132231.7523754667</v>
      </c>
      <c r="H17" s="14"/>
      <c r="I17" s="14"/>
      <c r="J17" s="14"/>
      <c r="K17" s="5">
        <v>123619.044327368</v>
      </c>
      <c r="L17" s="5">
        <f t="shared" si="7"/>
        <v>155182.13369343115</v>
      </c>
      <c r="M17" s="5">
        <f t="shared" si="8"/>
        <v>1287326.9266987657</v>
      </c>
      <c r="P17" s="15">
        <f t="shared" si="0"/>
        <v>76</v>
      </c>
      <c r="Q17" s="15">
        <f t="shared" si="1"/>
        <v>11</v>
      </c>
      <c r="R17" s="15">
        <v>0</v>
      </c>
      <c r="V17" s="15">
        <f t="shared" si="2"/>
        <v>76</v>
      </c>
      <c r="W17" s="15">
        <f t="shared" si="3"/>
        <v>11</v>
      </c>
      <c r="X17" s="15">
        <v>0</v>
      </c>
    </row>
    <row r="18" spans="3:24" x14ac:dyDescent="0.35">
      <c r="C18">
        <f t="shared" si="4"/>
        <v>76</v>
      </c>
      <c r="D18">
        <f t="shared" si="5"/>
        <v>11</v>
      </c>
      <c r="G18" s="1">
        <f t="shared" si="6"/>
        <v>1025243.7856661303</v>
      </c>
      <c r="K18" s="2">
        <v>123619.044327368</v>
      </c>
      <c r="L18">
        <f t="shared" si="7"/>
        <v>158751.32276838008</v>
      </c>
      <c r="M18" s="2">
        <f t="shared" si="8"/>
        <v>1180068.6809983363</v>
      </c>
      <c r="P18" s="15">
        <f t="shared" si="0"/>
        <v>77</v>
      </c>
      <c r="Q18" s="15">
        <f t="shared" si="1"/>
        <v>12</v>
      </c>
      <c r="R18" s="15">
        <v>0</v>
      </c>
      <c r="V18" s="15">
        <f t="shared" si="2"/>
        <v>77</v>
      </c>
      <c r="W18" s="15">
        <f t="shared" si="3"/>
        <v>12</v>
      </c>
      <c r="X18" s="15">
        <v>0</v>
      </c>
    </row>
    <row r="19" spans="3:24" x14ac:dyDescent="0.35">
      <c r="C19">
        <f t="shared" si="4"/>
        <v>77</v>
      </c>
      <c r="D19">
        <f t="shared" si="5"/>
        <v>12</v>
      </c>
      <c r="G19" s="1">
        <f t="shared" si="6"/>
        <v>913976.3002884204</v>
      </c>
      <c r="K19" s="2">
        <v>123619.044327368</v>
      </c>
      <c r="L19">
        <f t="shared" si="7"/>
        <v>162402.6031920528</v>
      </c>
      <c r="M19" s="2">
        <f t="shared" si="8"/>
        <v>1064868.8250462171</v>
      </c>
      <c r="P19" s="15">
        <f t="shared" si="0"/>
        <v>78</v>
      </c>
      <c r="Q19" s="15">
        <f t="shared" si="1"/>
        <v>13</v>
      </c>
      <c r="R19" s="15">
        <v>0</v>
      </c>
      <c r="V19" s="15">
        <f t="shared" si="2"/>
        <v>78</v>
      </c>
      <c r="W19" s="15">
        <f t="shared" si="3"/>
        <v>13</v>
      </c>
      <c r="X19" s="15">
        <v>0</v>
      </c>
    </row>
    <row r="20" spans="3:24" x14ac:dyDescent="0.35">
      <c r="C20">
        <f t="shared" si="4"/>
        <v>78</v>
      </c>
      <c r="D20">
        <f t="shared" si="5"/>
        <v>13</v>
      </c>
      <c r="G20" s="1">
        <f t="shared" si="6"/>
        <v>798258.11549560213</v>
      </c>
      <c r="K20" s="2">
        <v>123619.044327368</v>
      </c>
      <c r="L20">
        <f t="shared" si="7"/>
        <v>166137.86306546998</v>
      </c>
      <c r="M20" s="2">
        <f t="shared" si="8"/>
        <v>941325.71498259576</v>
      </c>
      <c r="P20" s="15">
        <f t="shared" si="0"/>
        <v>79</v>
      </c>
      <c r="Q20" s="15">
        <f t="shared" si="1"/>
        <v>14</v>
      </c>
      <c r="R20" s="15">
        <v>0</v>
      </c>
      <c r="V20" s="15">
        <f t="shared" si="2"/>
        <v>79</v>
      </c>
      <c r="W20" s="15">
        <f t="shared" si="3"/>
        <v>14</v>
      </c>
      <c r="X20" s="15">
        <v>0</v>
      </c>
    </row>
    <row r="21" spans="3:24" x14ac:dyDescent="0.35">
      <c r="C21">
        <f t="shared" si="4"/>
        <v>79</v>
      </c>
      <c r="D21">
        <f t="shared" si="5"/>
        <v>14</v>
      </c>
      <c r="G21" s="1">
        <f t="shared" si="6"/>
        <v>677911.20331107103</v>
      </c>
      <c r="K21" s="2">
        <v>123619.044327368</v>
      </c>
      <c r="L21">
        <f t="shared" si="7"/>
        <v>169959.0339159758</v>
      </c>
      <c r="M21" s="2">
        <f t="shared" si="8"/>
        <v>809019.70966592385</v>
      </c>
      <c r="P21" s="15">
        <f t="shared" si="0"/>
        <v>80</v>
      </c>
      <c r="Q21" s="15">
        <f t="shared" si="1"/>
        <v>15</v>
      </c>
      <c r="R21" s="15">
        <v>0</v>
      </c>
      <c r="V21" s="15">
        <f t="shared" si="2"/>
        <v>80</v>
      </c>
      <c r="W21" s="15">
        <f t="shared" si="3"/>
        <v>15</v>
      </c>
      <c r="X21" s="15">
        <v>0</v>
      </c>
    </row>
    <row r="22" spans="3:24" x14ac:dyDescent="0.35">
      <c r="C22">
        <f t="shared" si="4"/>
        <v>80</v>
      </c>
      <c r="D22">
        <f t="shared" si="5"/>
        <v>15</v>
      </c>
      <c r="G22" s="1">
        <f t="shared" si="6"/>
        <v>552750.41463915876</v>
      </c>
      <c r="K22" s="2">
        <v>123619.044327368</v>
      </c>
      <c r="L22">
        <f t="shared" si="7"/>
        <v>173868.09169604318</v>
      </c>
      <c r="M22" s="2">
        <f t="shared" si="8"/>
        <v>667512.40635651769</v>
      </c>
      <c r="P22" s="15">
        <f t="shared" si="0"/>
        <v>81</v>
      </c>
      <c r="Q22" s="15">
        <f t="shared" si="1"/>
        <v>16</v>
      </c>
      <c r="R22" s="15">
        <v>0</v>
      </c>
      <c r="V22" s="15">
        <f t="shared" si="2"/>
        <v>81</v>
      </c>
      <c r="W22" s="15">
        <f t="shared" si="3"/>
        <v>16</v>
      </c>
      <c r="X22" s="15">
        <v>0</v>
      </c>
    </row>
    <row r="23" spans="3:24" x14ac:dyDescent="0.35">
      <c r="C23">
        <f t="shared" si="4"/>
        <v>81</v>
      </c>
      <c r="D23">
        <f t="shared" si="5"/>
        <v>16</v>
      </c>
      <c r="G23" s="1">
        <f t="shared" si="6"/>
        <v>422583.19442036992</v>
      </c>
      <c r="K23" s="2">
        <v>123619.044327368</v>
      </c>
      <c r="L23">
        <f t="shared" si="7"/>
        <v>177867.05780505217</v>
      </c>
      <c r="M23" s="2">
        <f t="shared" si="8"/>
        <v>516345.84480572632</v>
      </c>
      <c r="P23" s="15">
        <f t="shared" si="0"/>
        <v>82</v>
      </c>
      <c r="Q23" s="15">
        <f t="shared" si="1"/>
        <v>17</v>
      </c>
      <c r="R23" s="15">
        <v>0</v>
      </c>
      <c r="V23" s="15">
        <f t="shared" si="2"/>
        <v>82</v>
      </c>
      <c r="W23" s="15">
        <f t="shared" si="3"/>
        <v>17</v>
      </c>
      <c r="X23" s="15">
        <v>0</v>
      </c>
    </row>
    <row r="24" spans="3:24" x14ac:dyDescent="0.35">
      <c r="C24">
        <f t="shared" si="4"/>
        <v>82</v>
      </c>
      <c r="D24">
        <f t="shared" si="5"/>
        <v>17</v>
      </c>
      <c r="G24" s="1">
        <f t="shared" si="6"/>
        <v>287209.28539282957</v>
      </c>
      <c r="K24" s="2">
        <v>123619.044327368</v>
      </c>
      <c r="L24">
        <f t="shared" si="7"/>
        <v>181958.00013456837</v>
      </c>
      <c r="M24" s="2">
        <f t="shared" si="8"/>
        <v>355041.67846338701</v>
      </c>
      <c r="P24" s="15">
        <f t="shared" si="0"/>
        <v>83</v>
      </c>
      <c r="Q24" s="15">
        <f t="shared" si="1"/>
        <v>18</v>
      </c>
      <c r="R24" s="15">
        <v>0</v>
      </c>
      <c r="V24" s="15">
        <f t="shared" si="2"/>
        <v>83</v>
      </c>
      <c r="W24" s="15">
        <f t="shared" si="3"/>
        <v>18</v>
      </c>
      <c r="X24" s="15">
        <v>0</v>
      </c>
    </row>
    <row r="25" spans="3:24" x14ac:dyDescent="0.35">
      <c r="C25">
        <f t="shared" si="4"/>
        <v>83</v>
      </c>
      <c r="D25">
        <f t="shared" si="5"/>
        <v>18</v>
      </c>
      <c r="G25" s="1">
        <f t="shared" si="6"/>
        <v>146420.42000418765</v>
      </c>
      <c r="K25" s="2">
        <v>123619.044327368</v>
      </c>
      <c r="L25">
        <f t="shared" si="7"/>
        <v>186143.03413766343</v>
      </c>
      <c r="M25" s="2">
        <f t="shared" si="8"/>
        <v>183100.31146425905</v>
      </c>
      <c r="P25" s="15">
        <f t="shared" si="0"/>
        <v>84</v>
      </c>
      <c r="Q25" s="15">
        <f t="shared" si="1"/>
        <v>19</v>
      </c>
      <c r="R25" s="15">
        <v>0</v>
      </c>
      <c r="V25" s="15">
        <f t="shared" si="2"/>
        <v>84</v>
      </c>
      <c r="W25" s="15">
        <f t="shared" si="3"/>
        <v>19</v>
      </c>
      <c r="X25" s="15">
        <v>0</v>
      </c>
    </row>
    <row r="26" spans="3:24" x14ac:dyDescent="0.35">
      <c r="C26">
        <f t="shared" si="4"/>
        <v>84</v>
      </c>
      <c r="D26">
        <f t="shared" si="5"/>
        <v>19</v>
      </c>
      <c r="G26" s="1">
        <f t="shared" si="6"/>
        <v>0</v>
      </c>
      <c r="K26" s="2">
        <v>123619.044327368</v>
      </c>
      <c r="L26">
        <f t="shared" si="7"/>
        <v>190424.32392282964</v>
      </c>
      <c r="M26" s="2">
        <f t="shared" si="8"/>
        <v>-2.3283064365386963E-10</v>
      </c>
      <c r="P26" s="15">
        <f t="shared" ref="P26:P36" si="9">P25+1</f>
        <v>85</v>
      </c>
      <c r="Q26" s="15">
        <f t="shared" ref="Q26:Q36" si="10">Q25+1</f>
        <v>20</v>
      </c>
      <c r="R26" s="15">
        <v>38056</v>
      </c>
      <c r="V26" s="15">
        <f t="shared" si="2"/>
        <v>85</v>
      </c>
      <c r="W26" s="15">
        <f t="shared" si="3"/>
        <v>20</v>
      </c>
      <c r="X26" s="15">
        <v>45841</v>
      </c>
    </row>
    <row r="27" spans="3:24" x14ac:dyDescent="0.35">
      <c r="P27" s="15">
        <f t="shared" si="9"/>
        <v>86</v>
      </c>
      <c r="Q27" s="15">
        <f t="shared" si="10"/>
        <v>21</v>
      </c>
      <c r="R27" s="15">
        <v>38056</v>
      </c>
      <c r="V27" s="15">
        <f t="shared" si="2"/>
        <v>86</v>
      </c>
      <c r="W27" s="15">
        <f t="shared" si="3"/>
        <v>21</v>
      </c>
      <c r="X27" s="15">
        <v>45841</v>
      </c>
    </row>
    <row r="28" spans="3:24" x14ac:dyDescent="0.35">
      <c r="P28" s="15">
        <f t="shared" si="9"/>
        <v>87</v>
      </c>
      <c r="Q28" s="15">
        <f t="shared" si="10"/>
        <v>22</v>
      </c>
      <c r="R28" s="15">
        <v>38056</v>
      </c>
      <c r="V28" s="15">
        <f t="shared" si="2"/>
        <v>87</v>
      </c>
      <c r="W28" s="15">
        <f t="shared" si="3"/>
        <v>22</v>
      </c>
      <c r="X28" s="15">
        <v>45841</v>
      </c>
    </row>
    <row r="29" spans="3:24" x14ac:dyDescent="0.35">
      <c r="P29" s="15">
        <f t="shared" si="9"/>
        <v>88</v>
      </c>
      <c r="Q29" s="15">
        <f t="shared" si="10"/>
        <v>23</v>
      </c>
      <c r="R29" s="15">
        <v>38056</v>
      </c>
      <c r="V29" s="15">
        <f t="shared" si="2"/>
        <v>88</v>
      </c>
      <c r="W29" s="15">
        <f t="shared" si="3"/>
        <v>23</v>
      </c>
      <c r="X29" s="15">
        <v>45841</v>
      </c>
    </row>
    <row r="30" spans="3:24" x14ac:dyDescent="0.35">
      <c r="P30" s="15">
        <f t="shared" si="9"/>
        <v>89</v>
      </c>
      <c r="Q30" s="15">
        <f t="shared" si="10"/>
        <v>24</v>
      </c>
      <c r="R30" s="15">
        <v>38056</v>
      </c>
      <c r="V30" s="15">
        <f t="shared" si="2"/>
        <v>89</v>
      </c>
      <c r="W30" s="15">
        <f t="shared" si="3"/>
        <v>24</v>
      </c>
      <c r="X30" s="15">
        <v>45841</v>
      </c>
    </row>
    <row r="31" spans="3:24" x14ac:dyDescent="0.35">
      <c r="P31" s="15">
        <f t="shared" si="9"/>
        <v>90</v>
      </c>
      <c r="Q31" s="15">
        <f t="shared" si="10"/>
        <v>25</v>
      </c>
      <c r="R31" s="15">
        <v>38056</v>
      </c>
      <c r="V31" s="15">
        <f t="shared" si="2"/>
        <v>90</v>
      </c>
      <c r="W31" s="15">
        <f t="shared" si="3"/>
        <v>25</v>
      </c>
      <c r="X31" s="15">
        <v>45841</v>
      </c>
    </row>
    <row r="32" spans="3:24" x14ac:dyDescent="0.35">
      <c r="P32" s="15">
        <f t="shared" si="9"/>
        <v>91</v>
      </c>
      <c r="Q32" s="15">
        <f t="shared" si="10"/>
        <v>26</v>
      </c>
      <c r="R32" s="15">
        <v>38056</v>
      </c>
      <c r="V32" s="15">
        <f t="shared" si="2"/>
        <v>91</v>
      </c>
      <c r="W32" s="15">
        <f t="shared" si="3"/>
        <v>26</v>
      </c>
      <c r="X32" s="15">
        <v>45841</v>
      </c>
    </row>
    <row r="33" spans="16:25" x14ac:dyDescent="0.35">
      <c r="P33" s="15">
        <f t="shared" si="9"/>
        <v>92</v>
      </c>
      <c r="Q33" s="15">
        <f t="shared" si="10"/>
        <v>27</v>
      </c>
      <c r="R33" s="15">
        <v>38056</v>
      </c>
      <c r="V33" s="15">
        <f t="shared" si="2"/>
        <v>92</v>
      </c>
      <c r="W33" s="15">
        <f t="shared" si="3"/>
        <v>27</v>
      </c>
      <c r="X33" s="15">
        <v>45841</v>
      </c>
    </row>
    <row r="34" spans="16:25" x14ac:dyDescent="0.35">
      <c r="P34" s="15">
        <f t="shared" si="9"/>
        <v>93</v>
      </c>
      <c r="Q34" s="15">
        <f t="shared" si="10"/>
        <v>28</v>
      </c>
      <c r="R34" s="15">
        <v>38056</v>
      </c>
      <c r="V34" s="15">
        <f t="shared" si="2"/>
        <v>93</v>
      </c>
      <c r="W34" s="15">
        <f t="shared" si="3"/>
        <v>28</v>
      </c>
      <c r="X34" s="15">
        <v>45841</v>
      </c>
      <c r="Y34" t="s">
        <v>114</v>
      </c>
    </row>
    <row r="35" spans="16:25" x14ac:dyDescent="0.35">
      <c r="P35" s="15">
        <f t="shared" si="9"/>
        <v>94</v>
      </c>
      <c r="Q35" s="15">
        <f t="shared" si="10"/>
        <v>29</v>
      </c>
      <c r="R35" s="15">
        <v>38056</v>
      </c>
      <c r="V35" s="15">
        <f t="shared" si="2"/>
        <v>94</v>
      </c>
      <c r="W35" s="15">
        <f t="shared" si="3"/>
        <v>29</v>
      </c>
      <c r="X35" s="15"/>
    </row>
    <row r="36" spans="16:25" x14ac:dyDescent="0.35">
      <c r="P36" s="15">
        <f t="shared" si="9"/>
        <v>95</v>
      </c>
      <c r="Q36" s="15">
        <f t="shared" si="10"/>
        <v>30</v>
      </c>
      <c r="R36" s="15">
        <v>38056</v>
      </c>
      <c r="V36" s="15">
        <f t="shared" si="2"/>
        <v>95</v>
      </c>
      <c r="W36" s="15">
        <f t="shared" si="3"/>
        <v>30</v>
      </c>
      <c r="X36" s="15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5"/>
  <sheetViews>
    <sheetView zoomScaleNormal="100" workbookViewId="0">
      <selection activeCell="L13" sqref="L13"/>
    </sheetView>
  </sheetViews>
  <sheetFormatPr defaultRowHeight="14.5" x14ac:dyDescent="0.35"/>
  <cols>
    <col min="5" max="6" width="11.1796875" bestFit="1" customWidth="1"/>
    <col min="7" max="7" width="8.6328125" customWidth="1"/>
    <col min="11" max="12" width="11.1796875" bestFit="1" customWidth="1"/>
  </cols>
  <sheetData>
    <row r="1" spans="3:15" x14ac:dyDescent="0.35">
      <c r="J1" t="s">
        <v>37</v>
      </c>
    </row>
    <row r="3" spans="3:15" x14ac:dyDescent="0.35">
      <c r="C3" t="s">
        <v>32</v>
      </c>
      <c r="E3" t="s">
        <v>38</v>
      </c>
      <c r="F3" t="s">
        <v>38</v>
      </c>
      <c r="K3" t="s">
        <v>38</v>
      </c>
      <c r="L3" t="s">
        <v>38</v>
      </c>
      <c r="N3" t="s">
        <v>44</v>
      </c>
    </row>
    <row r="4" spans="3:15" x14ac:dyDescent="0.35">
      <c r="C4" t="s">
        <v>1</v>
      </c>
      <c r="D4" t="s">
        <v>33</v>
      </c>
      <c r="E4">
        <v>0.12</v>
      </c>
      <c r="F4">
        <v>0.05</v>
      </c>
      <c r="H4" t="s">
        <v>34</v>
      </c>
      <c r="I4" t="s">
        <v>35</v>
      </c>
      <c r="J4" t="s">
        <v>36</v>
      </c>
      <c r="K4">
        <v>0.12</v>
      </c>
      <c r="L4">
        <v>0.05</v>
      </c>
      <c r="N4" t="s">
        <v>43</v>
      </c>
    </row>
    <row r="5" spans="3:15" x14ac:dyDescent="0.35">
      <c r="C5">
        <v>0</v>
      </c>
      <c r="D5">
        <v>-25000</v>
      </c>
      <c r="E5" s="1">
        <f>NPV(E4,D6:D9)+D5</f>
        <v>-16738.264980737196</v>
      </c>
      <c r="F5" s="1">
        <f>NPV(F4,D6:D9)+D5</f>
        <v>-14304.867827705535</v>
      </c>
      <c r="G5" s="6"/>
      <c r="H5">
        <v>-13000</v>
      </c>
      <c r="J5">
        <f>SUM(H5:I5)</f>
        <v>-13000</v>
      </c>
      <c r="K5" s="1">
        <f>NPV(K4,J6:J9)+J5</f>
        <v>-15579.349262026239</v>
      </c>
      <c r="L5" s="1">
        <f>NPV(L4,J6:J9)+J5</f>
        <v>-15567.03739696937</v>
      </c>
      <c r="M5" s="6"/>
      <c r="N5">
        <f>D5-J5</f>
        <v>-12000</v>
      </c>
      <c r="O5" s="6">
        <f>IRR(N5:N9)</f>
        <v>8.392783404307802E-2</v>
      </c>
    </row>
    <row r="6" spans="3:15" x14ac:dyDescent="0.35">
      <c r="C6">
        <f>C5+1</f>
        <v>1</v>
      </c>
      <c r="D6">
        <v>0</v>
      </c>
      <c r="I6">
        <v>-2000</v>
      </c>
      <c r="J6">
        <f t="shared" ref="J6:J9" si="0">SUM(H6:I6)</f>
        <v>-2000</v>
      </c>
      <c r="N6">
        <f t="shared" ref="N6:N9" si="1">D6-J6</f>
        <v>2000</v>
      </c>
    </row>
    <row r="7" spans="3:15" x14ac:dyDescent="0.35">
      <c r="C7">
        <f t="shared" ref="C7:C9" si="2">C6+1</f>
        <v>2</v>
      </c>
      <c r="D7">
        <v>0</v>
      </c>
      <c r="I7">
        <v>-2000</v>
      </c>
      <c r="J7">
        <f t="shared" si="0"/>
        <v>-2000</v>
      </c>
      <c r="N7">
        <f t="shared" si="1"/>
        <v>2000</v>
      </c>
    </row>
    <row r="8" spans="3:15" x14ac:dyDescent="0.35">
      <c r="C8">
        <f t="shared" si="2"/>
        <v>3</v>
      </c>
      <c r="D8">
        <v>0</v>
      </c>
      <c r="I8">
        <v>-2000</v>
      </c>
      <c r="J8">
        <f t="shared" si="0"/>
        <v>-2000</v>
      </c>
      <c r="N8">
        <f t="shared" si="1"/>
        <v>2000</v>
      </c>
    </row>
    <row r="9" spans="3:15" x14ac:dyDescent="0.35">
      <c r="C9">
        <f t="shared" si="2"/>
        <v>4</v>
      </c>
      <c r="D9">
        <v>13000</v>
      </c>
      <c r="H9">
        <v>5500</v>
      </c>
      <c r="I9">
        <v>-2000</v>
      </c>
      <c r="J9">
        <f t="shared" si="0"/>
        <v>3500</v>
      </c>
      <c r="N9">
        <f t="shared" si="1"/>
        <v>9500</v>
      </c>
    </row>
    <row r="11" spans="3:15" x14ac:dyDescent="0.35">
      <c r="L11" t="s">
        <v>45</v>
      </c>
    </row>
    <row r="12" spans="3:15" x14ac:dyDescent="0.35">
      <c r="E12" t="s">
        <v>39</v>
      </c>
      <c r="L12" t="s">
        <v>46</v>
      </c>
    </row>
    <row r="13" spans="3:15" x14ac:dyDescent="0.35">
      <c r="F13" t="s">
        <v>40</v>
      </c>
    </row>
    <row r="14" spans="3:15" x14ac:dyDescent="0.35">
      <c r="E14" t="s">
        <v>41</v>
      </c>
    </row>
    <row r="15" spans="3:15" x14ac:dyDescent="0.35">
      <c r="F15" t="s">
        <v>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zoomScale="130" zoomScaleNormal="130" workbookViewId="0">
      <selection activeCell="B7" sqref="B7"/>
    </sheetView>
  </sheetViews>
  <sheetFormatPr defaultRowHeight="14.5" x14ac:dyDescent="0.35"/>
  <cols>
    <col min="10" max="11" width="11.453125" bestFit="1" customWidth="1"/>
  </cols>
  <sheetData>
    <row r="1" spans="2:12" x14ac:dyDescent="0.35">
      <c r="C1" t="s">
        <v>119</v>
      </c>
      <c r="F1" t="s">
        <v>34</v>
      </c>
      <c r="J1" t="s">
        <v>117</v>
      </c>
      <c r="L1">
        <v>0.05</v>
      </c>
    </row>
    <row r="2" spans="2:12" x14ac:dyDescent="0.35">
      <c r="D2" t="s">
        <v>1</v>
      </c>
      <c r="E2" t="s">
        <v>33</v>
      </c>
      <c r="F2" t="s">
        <v>35</v>
      </c>
      <c r="G2" t="s">
        <v>115</v>
      </c>
      <c r="H2" t="s">
        <v>116</v>
      </c>
      <c r="J2" t="s">
        <v>33</v>
      </c>
      <c r="K2" t="s">
        <v>34</v>
      </c>
    </row>
    <row r="3" spans="2:12" x14ac:dyDescent="0.35">
      <c r="D3">
        <v>0</v>
      </c>
      <c r="E3">
        <v>-25000</v>
      </c>
      <c r="G3">
        <v>-13000</v>
      </c>
      <c r="H3">
        <f>G3</f>
        <v>-13000</v>
      </c>
      <c r="J3" s="4">
        <f>NPV($L$1,E4:E7)+E3</f>
        <v>-14304.867827705535</v>
      </c>
      <c r="K3" s="4">
        <f>NPV($L$1,H4:H7)+H3</f>
        <v>-15567.03739696937</v>
      </c>
      <c r="L3" t="s">
        <v>118</v>
      </c>
    </row>
    <row r="4" spans="2:12" x14ac:dyDescent="0.35">
      <c r="D4">
        <f>D3+1</f>
        <v>1</v>
      </c>
      <c r="E4">
        <v>0</v>
      </c>
      <c r="F4">
        <v>-2000</v>
      </c>
      <c r="H4">
        <f>F4</f>
        <v>-2000</v>
      </c>
      <c r="J4" s="2">
        <f>ABS(J3)</f>
        <v>14304.867827705535</v>
      </c>
      <c r="K4" s="2">
        <f>ABS(K3)</f>
        <v>15567.03739696937</v>
      </c>
    </row>
    <row r="5" spans="2:12" x14ac:dyDescent="0.35">
      <c r="B5" t="s">
        <v>120</v>
      </c>
      <c r="D5">
        <f t="shared" ref="D5:D7" si="0">D4+1</f>
        <v>2</v>
      </c>
      <c r="E5">
        <v>0</v>
      </c>
      <c r="F5">
        <v>-2000</v>
      </c>
      <c r="H5">
        <f t="shared" ref="H5:H6" si="1">F5</f>
        <v>-2000</v>
      </c>
      <c r="J5" t="s">
        <v>117</v>
      </c>
      <c r="L5">
        <v>0.12</v>
      </c>
    </row>
    <row r="6" spans="2:12" x14ac:dyDescent="0.35">
      <c r="B6" t="s">
        <v>121</v>
      </c>
      <c r="C6" t="s">
        <v>122</v>
      </c>
      <c r="D6">
        <f t="shared" si="0"/>
        <v>3</v>
      </c>
      <c r="E6">
        <v>0</v>
      </c>
      <c r="F6">
        <v>-2000</v>
      </c>
      <c r="H6">
        <f t="shared" si="1"/>
        <v>-2000</v>
      </c>
      <c r="J6" t="s">
        <v>33</v>
      </c>
      <c r="K6" t="s">
        <v>34</v>
      </c>
    </row>
    <row r="7" spans="2:12" x14ac:dyDescent="0.35">
      <c r="B7">
        <f>E7/(1.05)^4</f>
        <v>10695.132172294465</v>
      </c>
      <c r="C7">
        <f>E7/(1.12)^4</f>
        <v>8261.7350192628055</v>
      </c>
      <c r="D7">
        <f t="shared" si="0"/>
        <v>4</v>
      </c>
      <c r="E7">
        <v>13000</v>
      </c>
      <c r="F7">
        <v>-2000</v>
      </c>
      <c r="G7">
        <v>5500</v>
      </c>
      <c r="H7">
        <f>F7+G7</f>
        <v>3500</v>
      </c>
      <c r="J7" s="4">
        <f>NPV(L5,E4:E7)+E3</f>
        <v>-16738.264980737196</v>
      </c>
      <c r="K7" s="4">
        <f>NPV(L5,H4:H7)+H3</f>
        <v>-15579.349262026239</v>
      </c>
    </row>
    <row r="8" spans="2:12" x14ac:dyDescent="0.35">
      <c r="B8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q1</vt:lpstr>
      <vt:lpstr>Question 1</vt:lpstr>
      <vt:lpstr>Question 2</vt:lpstr>
      <vt:lpstr>q2</vt:lpstr>
      <vt:lpstr>Question 3</vt:lpstr>
      <vt:lpstr>review sheet</vt:lpstr>
      <vt:lpstr>q3</vt:lpstr>
      <vt:lpstr>Question 4</vt:lpstr>
      <vt:lpstr>q4</vt:lpstr>
      <vt:lpstr>Question 5</vt:lpstr>
      <vt:lpstr>q5</vt:lpstr>
      <vt:lpstr>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Sammon</dc:creator>
  <cp:lastModifiedBy>GH1430</cp:lastModifiedBy>
  <dcterms:created xsi:type="dcterms:W3CDTF">2018-01-22T22:56:51Z</dcterms:created>
  <dcterms:modified xsi:type="dcterms:W3CDTF">2018-01-24T21:12:41Z</dcterms:modified>
</cp:coreProperties>
</file>