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sam\Dropbox\Fin 1\2018_reviewsessions\EMBA3\"/>
    </mc:Choice>
  </mc:AlternateContent>
  <xr:revisionPtr revIDLastSave="0" documentId="13_ncr:1_{9AE1FAEE-56E1-43E1-A0D2-D1586A91D4FE}" xr6:coauthVersionLast="34" xr6:coauthVersionMax="34" xr10:uidLastSave="{00000000-0000-0000-0000-000000000000}"/>
  <bookViews>
    <workbookView xWindow="0" yWindow="0" windowWidth="16692" windowHeight="11436" tabRatio="710" activeTab="5" xr2:uid="{BFFB3CF0-6DD5-49DF-AC8B-896E9BCE5B5A}"/>
  </bookViews>
  <sheets>
    <sheet name="q1 (blank)" sheetId="10" r:id="rId1"/>
    <sheet name="q1" sheetId="1" r:id="rId2"/>
    <sheet name="q2 (blank)" sheetId="3" r:id="rId3"/>
    <sheet name="q2" sheetId="2" r:id="rId4"/>
    <sheet name="q3 (blank)" sheetId="5" r:id="rId5"/>
    <sheet name="q3" sheetId="4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E27" i="5" s="1"/>
  <c r="F27" i="5" s="1"/>
  <c r="G27" i="5" s="1"/>
  <c r="H27" i="5" s="1"/>
  <c r="D5" i="5"/>
  <c r="E5" i="5" s="1"/>
  <c r="F5" i="5" s="1"/>
  <c r="G5" i="5" s="1"/>
  <c r="H5" i="5" s="1"/>
  <c r="C30" i="4"/>
  <c r="C28" i="4"/>
  <c r="H27" i="4"/>
  <c r="C27" i="4"/>
  <c r="H26" i="4"/>
  <c r="C26" i="4"/>
  <c r="E25" i="4"/>
  <c r="F25" i="4" s="1"/>
  <c r="G25" i="4" s="1"/>
  <c r="H25" i="4" s="1"/>
  <c r="D25" i="4"/>
  <c r="G19" i="4"/>
  <c r="G20" i="4" s="1"/>
  <c r="F19" i="4"/>
  <c r="F20" i="4" s="1"/>
  <c r="F21" i="4" s="1"/>
  <c r="F30" i="4" s="1"/>
  <c r="E19" i="4"/>
  <c r="E20" i="4" s="1"/>
  <c r="D19" i="4"/>
  <c r="D20" i="4" s="1"/>
  <c r="D21" i="4" s="1"/>
  <c r="D30" i="4" s="1"/>
  <c r="G17" i="4"/>
  <c r="G29" i="4" s="1"/>
  <c r="C16" i="4"/>
  <c r="G15" i="4"/>
  <c r="G27" i="4" s="1"/>
  <c r="F15" i="4"/>
  <c r="F9" i="4" s="1"/>
  <c r="E15" i="4"/>
  <c r="E27" i="4" s="1"/>
  <c r="D15" i="4"/>
  <c r="D27" i="4" s="1"/>
  <c r="D9" i="4"/>
  <c r="G8" i="4"/>
  <c r="F8" i="4"/>
  <c r="E8" i="4"/>
  <c r="D8" i="4"/>
  <c r="D5" i="4"/>
  <c r="E5" i="4" s="1"/>
  <c r="F5" i="4" s="1"/>
  <c r="G5" i="4" s="1"/>
  <c r="H5" i="4" s="1"/>
  <c r="D16" i="4" l="1"/>
  <c r="E16" i="4" s="1"/>
  <c r="F16" i="4" s="1"/>
  <c r="G16" i="4" s="1"/>
  <c r="E21" i="4"/>
  <c r="E30" i="4" s="1"/>
  <c r="D10" i="4"/>
  <c r="D11" i="4" s="1"/>
  <c r="D12" i="4" s="1"/>
  <c r="D26" i="4" s="1"/>
  <c r="D31" i="4" s="1"/>
  <c r="C31" i="4"/>
  <c r="C32" i="4" s="1"/>
  <c r="F10" i="4"/>
  <c r="F11" i="4" s="1"/>
  <c r="F12" i="4" s="1"/>
  <c r="F26" i="4" s="1"/>
  <c r="F31" i="4" s="1"/>
  <c r="F32" i="4" s="1"/>
  <c r="H21" i="4"/>
  <c r="H30" i="4" s="1"/>
  <c r="G21" i="4"/>
  <c r="G30" i="4" s="1"/>
  <c r="H31" i="4"/>
  <c r="H32" i="4" s="1"/>
  <c r="E9" i="4"/>
  <c r="E10" i="4" s="1"/>
  <c r="F27" i="4"/>
  <c r="G9" i="4"/>
  <c r="G10" i="4" s="1"/>
  <c r="G11" i="4" l="1"/>
  <c r="G12" i="4"/>
  <c r="G26" i="4" s="1"/>
  <c r="G31" i="4" s="1"/>
  <c r="G32" i="4" s="1"/>
  <c r="E11" i="4"/>
  <c r="E12" i="4"/>
  <c r="E26" i="4" s="1"/>
  <c r="E31" i="4" s="1"/>
  <c r="E32" i="4" s="1"/>
  <c r="D32" i="4"/>
  <c r="C34" i="4"/>
  <c r="C33" i="4" l="1"/>
  <c r="D21" i="3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F40" i="2"/>
  <c r="F41" i="2" s="1"/>
  <c r="D19" i="2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C19" i="2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D3" i="2"/>
  <c r="D4" i="2" s="1"/>
  <c r="D16" i="1"/>
  <c r="D17" i="1" s="1"/>
  <c r="D15" i="1"/>
  <c r="C15" i="1"/>
  <c r="E4" i="1"/>
  <c r="D4" i="1"/>
  <c r="C4" i="1"/>
  <c r="C8" i="1" s="1"/>
  <c r="F3" i="1"/>
  <c r="F7" i="1" s="1"/>
  <c r="C9" i="1" s="1"/>
  <c r="C10" i="1" s="1"/>
  <c r="C19" i="1" l="1"/>
  <c r="H39" i="2"/>
  <c r="D40" i="2"/>
  <c r="F42" i="2"/>
  <c r="F43" i="2" l="1"/>
  <c r="H40" i="2"/>
  <c r="D41" i="2"/>
  <c r="D42" i="2" l="1"/>
  <c r="H41" i="2"/>
  <c r="F44" i="2"/>
  <c r="F45" i="2" l="1"/>
  <c r="D43" i="2"/>
  <c r="H42" i="2"/>
  <c r="D44" i="2" l="1"/>
  <c r="H43" i="2"/>
  <c r="F46" i="2"/>
  <c r="F47" i="2" l="1"/>
  <c r="D45" i="2"/>
  <c r="H44" i="2"/>
  <c r="D46" i="2" l="1"/>
  <c r="H45" i="2"/>
  <c r="F48" i="2"/>
  <c r="F49" i="2" l="1"/>
  <c r="D47" i="2"/>
  <c r="H46" i="2"/>
  <c r="D48" i="2" l="1"/>
  <c r="H47" i="2"/>
  <c r="F50" i="2"/>
  <c r="F51" i="2" l="1"/>
  <c r="D49" i="2"/>
  <c r="H48" i="2"/>
  <c r="F52" i="2" l="1"/>
  <c r="D50" i="2"/>
  <c r="H49" i="2"/>
  <c r="D51" i="2" l="1"/>
  <c r="H50" i="2"/>
  <c r="F53" i="2"/>
  <c r="F54" i="2" l="1"/>
  <c r="D52" i="2"/>
  <c r="H51" i="2"/>
  <c r="D53" i="2" l="1"/>
  <c r="H52" i="2"/>
  <c r="F55" i="2"/>
  <c r="F56" i="2" l="1"/>
  <c r="D54" i="2"/>
  <c r="H53" i="2"/>
  <c r="D55" i="2" l="1"/>
  <c r="H54" i="2"/>
  <c r="F57" i="2"/>
  <c r="F58" i="2" l="1"/>
  <c r="D56" i="2"/>
  <c r="H55" i="2"/>
  <c r="D57" i="2" l="1"/>
  <c r="H56" i="2"/>
  <c r="F59" i="2"/>
  <c r="F60" i="2" l="1"/>
  <c r="D58" i="2"/>
  <c r="H57" i="2"/>
  <c r="D59" i="2" l="1"/>
  <c r="H58" i="2"/>
  <c r="F61" i="2"/>
  <c r="F62" i="2" l="1"/>
  <c r="D60" i="2"/>
  <c r="H59" i="2"/>
  <c r="D61" i="2" l="1"/>
  <c r="H60" i="2"/>
  <c r="F63" i="2"/>
  <c r="E7" i="2" l="1"/>
  <c r="E8" i="2" s="1"/>
  <c r="E9" i="2" s="1"/>
  <c r="D62" i="2"/>
  <c r="H61" i="2"/>
  <c r="D63" i="2" l="1"/>
  <c r="H63" i="2" s="1"/>
  <c r="H62" i="2"/>
  <c r="E33" i="2"/>
  <c r="G33" i="2" s="1"/>
  <c r="E28" i="2"/>
  <c r="G28" i="2" s="1"/>
  <c r="E30" i="2"/>
  <c r="G30" i="2" s="1"/>
  <c r="E36" i="2"/>
  <c r="G36" i="2" s="1"/>
  <c r="E20" i="2"/>
  <c r="G20" i="2" s="1"/>
  <c r="E23" i="2"/>
  <c r="G23" i="2" s="1"/>
  <c r="E26" i="2"/>
  <c r="G26" i="2" s="1"/>
  <c r="E25" i="2"/>
  <c r="G25" i="2" s="1"/>
  <c r="E29" i="2"/>
  <c r="G29" i="2" s="1"/>
  <c r="E38" i="2"/>
  <c r="G38" i="2" s="1"/>
  <c r="E22" i="2"/>
  <c r="G22" i="2" s="1"/>
  <c r="E32" i="2"/>
  <c r="G32" i="2" s="1"/>
  <c r="E21" i="2"/>
  <c r="G21" i="2" s="1"/>
  <c r="E35" i="2"/>
  <c r="G35" i="2" s="1"/>
  <c r="E19" i="2"/>
  <c r="E31" i="2"/>
  <c r="G31" i="2" s="1"/>
  <c r="E24" i="2"/>
  <c r="G24" i="2" s="1"/>
  <c r="E37" i="2"/>
  <c r="G37" i="2" s="1"/>
  <c r="E34" i="2"/>
  <c r="G34" i="2" s="1"/>
  <c r="E27" i="2"/>
  <c r="G27" i="2" s="1"/>
  <c r="G19" i="2" l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E11" i="2"/>
  <c r="I39" i="2" l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E13" i="2"/>
</calcChain>
</file>

<file path=xl/sharedStrings.xml><?xml version="1.0" encoding="utf-8"?>
<sst xmlns="http://schemas.openxmlformats.org/spreadsheetml/2006/main" count="126" uniqueCount="69">
  <si>
    <t>Valuing perp at t=3</t>
  </si>
  <si>
    <t xml:space="preserve">Forecast Horizon t </t>
  </si>
  <si>
    <t>Free Cash Flow</t>
  </si>
  <si>
    <t>discounted</t>
  </si>
  <si>
    <t>gr</t>
  </si>
  <si>
    <t>d/(r-g)</t>
  </si>
  <si>
    <t>periods 1-3</t>
  </si>
  <si>
    <t>r</t>
  </si>
  <si>
    <t>discount terminal to t=0</t>
  </si>
  <si>
    <t>total value</t>
  </si>
  <si>
    <t>Valuing perp at t=2</t>
  </si>
  <si>
    <t>dr</t>
  </si>
  <si>
    <t>value today?</t>
  </si>
  <si>
    <t>value of periods 1-3</t>
  </si>
  <si>
    <t>value of growing perpituity</t>
  </si>
  <si>
    <t>Inflation</t>
  </si>
  <si>
    <t>APR Nominal Return on Savings</t>
  </si>
  <si>
    <t>Nominal Effective Return on Savings</t>
  </si>
  <si>
    <t>Real Effective Return on Savings</t>
  </si>
  <si>
    <t>Real PV of Retiremnt Spending at age 65 (t=20)</t>
  </si>
  <si>
    <t>Real and Nominal PV of Savings at t=0</t>
  </si>
  <si>
    <t>a)</t>
  </si>
  <si>
    <t>Required real savings per year</t>
  </si>
  <si>
    <t>Check present value of real savings</t>
  </si>
  <si>
    <t>b)</t>
  </si>
  <si>
    <t>Nominal amount of cash in the bank at age 65</t>
  </si>
  <si>
    <t>Age</t>
  </si>
  <si>
    <t>Time</t>
  </si>
  <si>
    <t>Real Savings</t>
  </si>
  <si>
    <t>Real Retirement Spending</t>
  </si>
  <si>
    <t>Nominal Savings per year</t>
  </si>
  <si>
    <t>Nominal Retirement Spending</t>
  </si>
  <si>
    <t>Nominal Savings Balance</t>
  </si>
  <si>
    <t>This is equivilent to nominal, as nominal and real are equal at t=0</t>
  </si>
  <si>
    <t>see below</t>
  </si>
  <si>
    <t>PV</t>
  </si>
  <si>
    <t>PV check</t>
  </si>
  <si>
    <t>Real savings</t>
  </si>
  <si>
    <t>Check PV of real</t>
  </si>
  <si>
    <t>Amt in Bank</t>
  </si>
  <si>
    <t>Nom spend</t>
  </si>
  <si>
    <t>Drawing dwn</t>
  </si>
  <si>
    <t>start saving</t>
  </si>
  <si>
    <t>Discount rate</t>
  </si>
  <si>
    <t>Notes</t>
  </si>
  <si>
    <t>Sales</t>
  </si>
  <si>
    <t>COGS</t>
  </si>
  <si>
    <t>Charged 50 million per year for production</t>
  </si>
  <si>
    <t>SG&amp;A</t>
  </si>
  <si>
    <t>Depreciation</t>
  </si>
  <si>
    <t>EBIT</t>
  </si>
  <si>
    <t>Taxes (30%)</t>
  </si>
  <si>
    <t>NOPAT</t>
  </si>
  <si>
    <t>CAPEX</t>
  </si>
  <si>
    <t>Book value of CAPEX</t>
  </si>
  <si>
    <t>After-tax revenue from sale of CAPEX</t>
  </si>
  <si>
    <t>Accounts Payable</t>
  </si>
  <si>
    <t>NWC</t>
  </si>
  <si>
    <t>Change in NWC</t>
  </si>
  <si>
    <t>Free Cash Flow Calculations</t>
  </si>
  <si>
    <t>Sale of CAPEX</t>
  </si>
  <si>
    <t>FCF</t>
  </si>
  <si>
    <t>PV of FCF</t>
  </si>
  <si>
    <t>NPV of FCF</t>
  </si>
  <si>
    <t>c)</t>
  </si>
  <si>
    <t>IRR</t>
  </si>
  <si>
    <t>Since this is above the hurdle rate, the company would decide to enter the business.</t>
  </si>
  <si>
    <t>Tax Rate</t>
  </si>
  <si>
    <t>Accounts Recievable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</si>
</sst>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AED]\ #,##0_);[Red]\([$AED]\ #,##0\)"/>
    <numFmt numFmtId="165" formatCode="_(* #,##0_);_(* \(#,##0\);_(* &quot;-&quot;??_);_(@_)"/>
    <numFmt numFmtId="166" formatCode="&quot;$&quot;#,##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Calibri"/>
    </font>
    <font>
      <sz val="20"/>
      <color rgb="FF000000"/>
      <name val="Calibri"/>
    </font>
    <font>
      <b/>
      <sz val="20"/>
      <color rgb="FFFFFFFF"/>
      <name val="Calibri"/>
      <family val="2"/>
    </font>
    <font>
      <sz val="20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164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16" fontId="0" fillId="0" borderId="0" xfId="0" applyNumberFormat="1"/>
    <xf numFmtId="44" fontId="0" fillId="0" borderId="0" xfId="1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5" fillId="3" borderId="0" xfId="0" applyFont="1" applyFill="1" applyBorder="1" applyAlignment="1">
      <alignment horizontal="center" vertical="center" wrapText="1" readingOrder="1"/>
    </xf>
    <xf numFmtId="164" fontId="6" fillId="0" borderId="0" xfId="2"/>
    <xf numFmtId="10" fontId="6" fillId="0" borderId="0" xfId="2" applyNumberFormat="1"/>
    <xf numFmtId="164" fontId="7" fillId="0" borderId="0" xfId="2" applyFont="1"/>
    <xf numFmtId="164" fontId="6" fillId="0" borderId="0" xfId="2" applyAlignment="1">
      <alignment horizontal="left" vertical="center"/>
    </xf>
    <xf numFmtId="6" fontId="6" fillId="0" borderId="0" xfId="2" applyNumberFormat="1"/>
    <xf numFmtId="8" fontId="6" fillId="0" borderId="0" xfId="2" applyNumberFormat="1"/>
    <xf numFmtId="165" fontId="0" fillId="0" borderId="0" xfId="3" applyNumberFormat="1" applyFont="1"/>
    <xf numFmtId="164" fontId="6" fillId="4" borderId="0" xfId="2" applyFill="1"/>
    <xf numFmtId="10" fontId="6" fillId="4" borderId="0" xfId="2" applyNumberFormat="1" applyFill="1"/>
    <xf numFmtId="6" fontId="6" fillId="4" borderId="0" xfId="2" applyNumberFormat="1" applyFill="1"/>
    <xf numFmtId="9" fontId="6" fillId="0" borderId="0" xfId="2" applyNumberFormat="1"/>
    <xf numFmtId="164" fontId="6" fillId="5" borderId="4" xfId="2" applyFill="1" applyBorder="1" applyAlignment="1">
      <alignment horizontal="center" vertical="center" wrapText="1"/>
    </xf>
    <xf numFmtId="43" fontId="0" fillId="0" borderId="0" xfId="3" applyFont="1"/>
    <xf numFmtId="166" fontId="6" fillId="0" borderId="0" xfId="2" applyNumberFormat="1"/>
    <xf numFmtId="9" fontId="0" fillId="0" borderId="0" xfId="4" applyFont="1"/>
    <xf numFmtId="166" fontId="6" fillId="4" borderId="0" xfId="2" applyNumberFormat="1" applyFill="1"/>
    <xf numFmtId="166" fontId="6" fillId="6" borderId="0" xfId="2" applyNumberFormat="1" applyFill="1"/>
    <xf numFmtId="164" fontId="8" fillId="0" borderId="0" xfId="2" applyFont="1" applyAlignment="1">
      <alignment horizontal="left" vertical="center" indent="3" readingOrder="1"/>
    </xf>
    <xf numFmtId="164" fontId="7" fillId="0" borderId="0" xfId="2" applyFont="1" applyAlignment="1">
      <alignment horizontal="left" vertical="center"/>
    </xf>
    <xf numFmtId="164" fontId="9" fillId="0" borderId="0" xfId="2" applyFont="1" applyAlignment="1">
      <alignment horizontal="left" vertical="center" readingOrder="1"/>
    </xf>
    <xf numFmtId="165" fontId="0" fillId="4" borderId="0" xfId="3" applyNumberFormat="1" applyFont="1" applyFill="1"/>
    <xf numFmtId="164" fontId="7" fillId="5" borderId="4" xfId="2" applyFont="1" applyFill="1" applyBorder="1" applyAlignment="1">
      <alignment horizontal="center" vertical="center" wrapText="1"/>
    </xf>
    <xf numFmtId="8" fontId="7" fillId="0" borderId="0" xfId="2" applyNumberFormat="1" applyFont="1"/>
    <xf numFmtId="6" fontId="7" fillId="0" borderId="0" xfId="2" applyNumberFormat="1" applyFont="1"/>
    <xf numFmtId="0" fontId="1" fillId="0" borderId="0" xfId="5" applyFill="1"/>
    <xf numFmtId="167" fontId="0" fillId="0" borderId="0" xfId="6" applyNumberFormat="1" applyFont="1" applyFill="1"/>
    <xf numFmtId="0" fontId="1" fillId="0" borderId="0" xfId="5"/>
    <xf numFmtId="0" fontId="1" fillId="0" borderId="0" xfId="5" applyFont="1"/>
    <xf numFmtId="0" fontId="1" fillId="7" borderId="4" xfId="5" applyFill="1" applyBorder="1" applyAlignment="1">
      <alignment horizontal="center"/>
    </xf>
    <xf numFmtId="0" fontId="1" fillId="0" borderId="0" xfId="5" applyAlignment="1">
      <alignment horizontal="center"/>
    </xf>
    <xf numFmtId="2" fontId="1" fillId="0" borderId="0" xfId="5" applyNumberFormat="1" applyAlignment="1">
      <alignment horizontal="center"/>
    </xf>
    <xf numFmtId="0" fontId="1" fillId="0" borderId="4" xfId="5" applyBorder="1"/>
    <xf numFmtId="0" fontId="1" fillId="0" borderId="4" xfId="5" applyBorder="1" applyAlignment="1">
      <alignment horizontal="center"/>
    </xf>
    <xf numFmtId="2" fontId="1" fillId="0" borderId="4" xfId="5" applyNumberFormat="1" applyBorder="1" applyAlignment="1">
      <alignment horizontal="center"/>
    </xf>
    <xf numFmtId="2" fontId="1" fillId="0" borderId="0" xfId="5" applyNumberFormat="1"/>
    <xf numFmtId="0" fontId="1" fillId="4" borderId="0" xfId="5" applyFill="1" applyBorder="1"/>
    <xf numFmtId="2" fontId="1" fillId="4" borderId="0" xfId="5" applyNumberFormat="1" applyFill="1" applyAlignment="1">
      <alignment horizontal="center"/>
    </xf>
    <xf numFmtId="0" fontId="1" fillId="6" borderId="0" xfId="5" applyFill="1" applyBorder="1"/>
    <xf numFmtId="2" fontId="1" fillId="6" borderId="0" xfId="5" applyNumberFormat="1" applyFill="1" applyAlignment="1">
      <alignment horizontal="center"/>
    </xf>
    <xf numFmtId="0" fontId="1" fillId="6" borderId="0" xfId="5" applyFill="1"/>
    <xf numFmtId="0" fontId="1" fillId="8" borderId="0" xfId="5" applyFill="1"/>
    <xf numFmtId="9" fontId="1" fillId="8" borderId="0" xfId="5" applyNumberFormat="1" applyFill="1" applyAlignment="1">
      <alignment horizontal="center"/>
    </xf>
    <xf numFmtId="9" fontId="1" fillId="0" borderId="0" xfId="5" applyNumberFormat="1"/>
    <xf numFmtId="8" fontId="1" fillId="0" borderId="0" xfId="5" applyNumberFormat="1"/>
    <xf numFmtId="10" fontId="1" fillId="0" borderId="0" xfId="5" applyNumberFormat="1"/>
    <xf numFmtId="166" fontId="6" fillId="0" borderId="0" xfId="2" applyNumberFormat="1" applyFill="1"/>
    <xf numFmtId="8" fontId="7" fillId="0" borderId="0" xfId="2" applyNumberFormat="1" applyFont="1" applyFill="1"/>
    <xf numFmtId="164" fontId="6" fillId="0" borderId="0" xfId="2" applyFill="1"/>
  </cellXfs>
  <cellStyles count="7">
    <cellStyle name="Comma 2" xfId="3" xr:uid="{9AEDCD2C-96B1-48F4-88E8-3A82BA72E6CD}"/>
    <cellStyle name="Currency" xfId="1" builtinId="4"/>
    <cellStyle name="Normal" xfId="0" builtinId="0"/>
    <cellStyle name="Normal 2" xfId="2" xr:uid="{2B9A6942-1941-4435-9793-F08DAD3CE0D1}"/>
    <cellStyle name="Normal 3" xfId="5" xr:uid="{BE54B136-9264-4E47-9872-AB424F1FF528}"/>
    <cellStyle name="Percent 2" xfId="4" xr:uid="{B0DD00EA-8946-40E5-B72C-4F93E42F89F0}"/>
    <cellStyle name="Percent 3" xfId="6" xr:uid="{AE6742B3-4950-4EF9-B538-3B1902955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4828B-0FB0-4969-BAD1-C823026449A4}">
  <dimension ref="B1:F3"/>
  <sheetViews>
    <sheetView topLeftCell="A10" workbookViewId="0">
      <selection activeCell="E24" sqref="E24"/>
    </sheetView>
  </sheetViews>
  <sheetFormatPr defaultRowHeight="14.4" x14ac:dyDescent="0.3"/>
  <cols>
    <col min="2" max="2" width="39" customWidth="1"/>
    <col min="3" max="3" width="21.44140625" bestFit="1" customWidth="1"/>
  </cols>
  <sheetData>
    <row r="1" spans="2:6" ht="15" thickBot="1" x14ac:dyDescent="0.35"/>
    <row r="2" spans="2:6" ht="26.4" thickBot="1" x14ac:dyDescent="0.35">
      <c r="B2" s="1" t="s">
        <v>1</v>
      </c>
      <c r="C2" s="1">
        <v>1</v>
      </c>
      <c r="D2" s="1">
        <v>2</v>
      </c>
      <c r="E2" s="1">
        <v>3</v>
      </c>
      <c r="F2" s="2">
        <v>4</v>
      </c>
    </row>
    <row r="3" spans="2:6" ht="27" thickTop="1" thickBot="1" x14ac:dyDescent="0.35">
      <c r="B3" s="3" t="s">
        <v>2</v>
      </c>
      <c r="C3" s="3">
        <v>50</v>
      </c>
      <c r="D3" s="3">
        <v>100</v>
      </c>
      <c r="E3" s="3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8EA86-6C00-4105-AE02-2D6308DCD2D4}">
  <dimension ref="B1:F21"/>
  <sheetViews>
    <sheetView workbookViewId="0">
      <selection activeCell="B12" sqref="B12"/>
    </sheetView>
  </sheetViews>
  <sheetFormatPr defaultRowHeight="14.4" x14ac:dyDescent="0.3"/>
  <cols>
    <col min="2" max="2" width="39" customWidth="1"/>
    <col min="3" max="3" width="21.44140625" bestFit="1" customWidth="1"/>
  </cols>
  <sheetData>
    <row r="1" spans="2:6" ht="15" thickBot="1" x14ac:dyDescent="0.35">
      <c r="B1" t="s">
        <v>0</v>
      </c>
    </row>
    <row r="2" spans="2:6" ht="26.4" thickBot="1" x14ac:dyDescent="0.35">
      <c r="B2" s="1" t="s">
        <v>1</v>
      </c>
      <c r="C2" s="1">
        <v>1</v>
      </c>
      <c r="D2" s="1">
        <v>2</v>
      </c>
      <c r="E2" s="1">
        <v>3</v>
      </c>
      <c r="F2" s="2">
        <v>4</v>
      </c>
    </row>
    <row r="3" spans="2:6" ht="27" thickTop="1" thickBot="1" x14ac:dyDescent="0.35">
      <c r="B3" s="3" t="s">
        <v>2</v>
      </c>
      <c r="C3" s="3">
        <v>50</v>
      </c>
      <c r="D3" s="3">
        <v>100</v>
      </c>
      <c r="E3" s="3">
        <v>105</v>
      </c>
      <c r="F3">
        <f>E3*(1+F6)</f>
        <v>108.675</v>
      </c>
    </row>
    <row r="4" spans="2:6" ht="25.8" x14ac:dyDescent="0.3">
      <c r="B4" s="4" t="s">
        <v>3</v>
      </c>
      <c r="C4" s="4">
        <f>C3/(1+$F$8)^C2</f>
        <v>45.454545454545453</v>
      </c>
      <c r="D4" s="4">
        <f t="shared" ref="D4:E4" si="0">D3/(1+$F$8)^D2</f>
        <v>82.644628099173545</v>
      </c>
      <c r="E4" s="4">
        <f t="shared" si="0"/>
        <v>78.888054094665634</v>
      </c>
    </row>
    <row r="5" spans="2:6" ht="25.8" x14ac:dyDescent="0.3">
      <c r="B5" s="4"/>
      <c r="C5" s="4"/>
      <c r="D5" s="4"/>
      <c r="E5" s="4"/>
    </row>
    <row r="6" spans="2:6" x14ac:dyDescent="0.3">
      <c r="E6" t="s">
        <v>4</v>
      </c>
      <c r="F6">
        <v>3.5000000000000003E-2</v>
      </c>
    </row>
    <row r="7" spans="2:6" x14ac:dyDescent="0.3">
      <c r="E7" t="s">
        <v>5</v>
      </c>
      <c r="F7">
        <f>F3/(F8-F6)</f>
        <v>1671.9230769230769</v>
      </c>
    </row>
    <row r="8" spans="2:6" x14ac:dyDescent="0.3">
      <c r="B8" s="5" t="s">
        <v>6</v>
      </c>
      <c r="C8">
        <f>SUM(C4:E4)</f>
        <v>206.98722764838465</v>
      </c>
      <c r="E8" t="s">
        <v>7</v>
      </c>
      <c r="F8">
        <v>0.1</v>
      </c>
    </row>
    <row r="9" spans="2:6" x14ac:dyDescent="0.3">
      <c r="B9" t="s">
        <v>8</v>
      </c>
      <c r="C9">
        <f>F7/(1+F8)^E2</f>
        <v>1256.1405536612144</v>
      </c>
    </row>
    <row r="10" spans="2:6" x14ac:dyDescent="0.3">
      <c r="B10" t="s">
        <v>9</v>
      </c>
      <c r="C10" s="6">
        <f>C9+C8</f>
        <v>1463.127781309599</v>
      </c>
    </row>
    <row r="11" spans="2:6" x14ac:dyDescent="0.3">
      <c r="C11" s="6"/>
    </row>
    <row r="12" spans="2:6" ht="15" thickBot="1" x14ac:dyDescent="0.35">
      <c r="B12" t="s">
        <v>10</v>
      </c>
    </row>
    <row r="13" spans="2:6" ht="26.4" thickBot="1" x14ac:dyDescent="0.35">
      <c r="B13" s="7" t="s">
        <v>1</v>
      </c>
      <c r="C13" s="7">
        <v>1</v>
      </c>
      <c r="D13" s="7">
        <v>2</v>
      </c>
      <c r="E13" s="7">
        <v>3</v>
      </c>
      <c r="F13" s="8">
        <v>4</v>
      </c>
    </row>
    <row r="14" spans="2:6" ht="27" thickTop="1" thickBot="1" x14ac:dyDescent="0.35">
      <c r="B14" s="9" t="s">
        <v>2</v>
      </c>
      <c r="C14" s="9">
        <v>50</v>
      </c>
      <c r="D14" s="9">
        <v>100</v>
      </c>
      <c r="E14" s="9">
        <v>105</v>
      </c>
    </row>
    <row r="15" spans="2:6" ht="25.8" x14ac:dyDescent="0.3">
      <c r="B15" s="10" t="s">
        <v>3</v>
      </c>
      <c r="C15" s="10">
        <f>C14/(1+$F$18)^C13</f>
        <v>45.454545454545453</v>
      </c>
      <c r="D15" s="10">
        <f>D14/(1+$F$18)^D13</f>
        <v>82.644628099173545</v>
      </c>
      <c r="E15" s="10"/>
    </row>
    <row r="16" spans="2:6" ht="25.8" x14ac:dyDescent="0.3">
      <c r="B16" s="10"/>
      <c r="C16" s="10"/>
      <c r="D16" s="10">
        <f>E14/(F18-F17)</f>
        <v>1615.3846153846152</v>
      </c>
      <c r="E16" s="10"/>
    </row>
    <row r="17" spans="2:6" x14ac:dyDescent="0.3">
      <c r="D17">
        <f>D16/(1+F18)^D13</f>
        <v>1335.0286077558801</v>
      </c>
      <c r="E17" t="s">
        <v>4</v>
      </c>
      <c r="F17">
        <v>3.5000000000000003E-2</v>
      </c>
    </row>
    <row r="18" spans="2:6" x14ac:dyDescent="0.3">
      <c r="E18" t="s">
        <v>11</v>
      </c>
      <c r="F18">
        <v>0.1</v>
      </c>
    </row>
    <row r="19" spans="2:6" x14ac:dyDescent="0.3">
      <c r="B19" s="5" t="s">
        <v>12</v>
      </c>
      <c r="C19" s="6">
        <f>C15+D15+D17</f>
        <v>1463.1277813095992</v>
      </c>
    </row>
    <row r="20" spans="2:6" x14ac:dyDescent="0.3">
      <c r="B20" t="s">
        <v>13</v>
      </c>
    </row>
    <row r="21" spans="2:6" x14ac:dyDescent="0.3">
      <c r="B21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785-BE3D-4C94-8589-7CAFBA952DE3}">
  <dimension ref="B1:Q65"/>
  <sheetViews>
    <sheetView zoomScaleNormal="100" workbookViewId="0">
      <selection activeCell="N1" sqref="N1"/>
    </sheetView>
  </sheetViews>
  <sheetFormatPr defaultColWidth="8.88671875" defaultRowHeight="13.2" x14ac:dyDescent="0.25"/>
  <cols>
    <col min="1" max="2" width="8.88671875" style="11"/>
    <col min="3" max="3" width="54.33203125" style="11" bestFit="1" customWidth="1"/>
    <col min="4" max="4" width="8.33203125" style="11" customWidth="1"/>
    <col min="5" max="5" width="18.44140625" style="11" customWidth="1"/>
    <col min="6" max="6" width="13.44140625" style="11" bestFit="1" customWidth="1"/>
    <col min="7" max="7" width="13.6640625" style="11" bestFit="1" customWidth="1"/>
    <col min="8" max="8" width="11.33203125" style="11" customWidth="1"/>
    <col min="9" max="9" width="11.77734375" style="11" bestFit="1" customWidth="1"/>
    <col min="10" max="12" width="13.44140625" style="11" bestFit="1" customWidth="1"/>
    <col min="13" max="13" width="13.44140625" style="11" customWidth="1"/>
    <col min="14" max="14" width="12" style="11" customWidth="1"/>
    <col min="15" max="16384" width="8.88671875" style="11"/>
  </cols>
  <sheetData>
    <row r="1" spans="2:16" ht="20.399999999999999" x14ac:dyDescent="0.25">
      <c r="C1" s="11" t="s">
        <v>15</v>
      </c>
      <c r="F1" s="12">
        <v>2.5000000000000001E-2</v>
      </c>
      <c r="P1" s="28"/>
    </row>
    <row r="2" spans="2:16" ht="20.399999999999999" x14ac:dyDescent="0.25">
      <c r="C2" s="13" t="s">
        <v>16</v>
      </c>
      <c r="F2" s="12">
        <v>0.04</v>
      </c>
      <c r="P2" s="28"/>
    </row>
    <row r="3" spans="2:16" ht="20.399999999999999" x14ac:dyDescent="0.25">
      <c r="C3" s="13" t="s">
        <v>17</v>
      </c>
      <c r="F3" s="12"/>
      <c r="P3" s="28"/>
    </row>
    <row r="4" spans="2:16" ht="20.399999999999999" x14ac:dyDescent="0.25">
      <c r="C4" s="29" t="s">
        <v>18</v>
      </c>
      <c r="F4" s="12"/>
      <c r="P4" s="28"/>
    </row>
    <row r="5" spans="2:16" ht="20.399999999999999" x14ac:dyDescent="0.25">
      <c r="C5" s="13"/>
      <c r="F5" s="12"/>
      <c r="P5" s="28"/>
    </row>
    <row r="6" spans="2:16" ht="20.399999999999999" x14ac:dyDescent="0.25">
      <c r="F6" s="12"/>
      <c r="P6" s="28"/>
    </row>
    <row r="7" spans="2:16" ht="20.399999999999999" x14ac:dyDescent="0.25">
      <c r="C7" s="13" t="s">
        <v>19</v>
      </c>
      <c r="F7" s="16"/>
      <c r="K7" s="16"/>
      <c r="P7" s="28"/>
    </row>
    <row r="8" spans="2:16" ht="20.399999999999999" x14ac:dyDescent="0.25">
      <c r="C8" s="13" t="s">
        <v>20</v>
      </c>
      <c r="F8" s="16"/>
      <c r="G8" s="13"/>
      <c r="K8" s="13"/>
      <c r="P8" s="28"/>
    </row>
    <row r="9" spans="2:16" ht="20.399999999999999" x14ac:dyDescent="0.25">
      <c r="C9" s="13" t="s">
        <v>33</v>
      </c>
      <c r="F9" s="16"/>
      <c r="G9" s="13"/>
      <c r="K9" s="13"/>
      <c r="P9" s="28"/>
    </row>
    <row r="10" spans="2:16" ht="20.399999999999999" x14ac:dyDescent="0.25">
      <c r="C10" s="13"/>
      <c r="F10" s="16"/>
      <c r="G10" s="13"/>
      <c r="K10" s="13"/>
      <c r="P10" s="28"/>
    </row>
    <row r="11" spans="2:16" ht="20.399999999999999" x14ac:dyDescent="0.25">
      <c r="B11" s="11" t="s">
        <v>21</v>
      </c>
      <c r="C11" s="18" t="s">
        <v>22</v>
      </c>
      <c r="D11" s="19"/>
      <c r="E11" s="20"/>
      <c r="F11" s="16"/>
      <c r="H11" s="13"/>
      <c r="I11" s="13"/>
      <c r="J11" s="13"/>
      <c r="P11" s="28"/>
    </row>
    <row r="12" spans="2:16" ht="21" x14ac:dyDescent="0.25">
      <c r="D12" s="12"/>
      <c r="E12" s="12"/>
      <c r="P12" s="30"/>
    </row>
    <row r="13" spans="2:16" ht="21" x14ac:dyDescent="0.25">
      <c r="C13" s="11" t="s">
        <v>23</v>
      </c>
      <c r="D13" s="12"/>
      <c r="E13" s="15"/>
      <c r="F13" s="13" t="s">
        <v>34</v>
      </c>
      <c r="P13" s="30"/>
    </row>
    <row r="14" spans="2:16" ht="21" x14ac:dyDescent="0.25">
      <c r="D14" s="12"/>
      <c r="E14" s="12"/>
      <c r="P14" s="30"/>
    </row>
    <row r="15" spans="2:16" ht="14.4" x14ac:dyDescent="0.3">
      <c r="B15" s="13" t="s">
        <v>24</v>
      </c>
      <c r="C15" s="18" t="s">
        <v>25</v>
      </c>
      <c r="D15" s="19"/>
      <c r="E15" s="31"/>
      <c r="F15" s="16"/>
      <c r="K15" s="15"/>
      <c r="L15" s="15"/>
      <c r="M15" s="15"/>
    </row>
    <row r="16" spans="2:16" x14ac:dyDescent="0.25">
      <c r="D16" s="21"/>
      <c r="E16" s="21"/>
    </row>
    <row r="17" spans="3:17" x14ac:dyDescent="0.25">
      <c r="D17" s="21"/>
      <c r="E17" s="21"/>
    </row>
    <row r="18" spans="3:17" ht="39.6" x14ac:dyDescent="0.25">
      <c r="C18" s="22" t="s">
        <v>26</v>
      </c>
      <c r="D18" s="22" t="s">
        <v>27</v>
      </c>
      <c r="E18" s="22" t="s">
        <v>28</v>
      </c>
      <c r="F18" s="22" t="s">
        <v>29</v>
      </c>
      <c r="G18" s="32" t="s">
        <v>35</v>
      </c>
      <c r="H18" s="32" t="s">
        <v>36</v>
      </c>
      <c r="I18" s="32" t="s">
        <v>37</v>
      </c>
      <c r="J18" s="32" t="s">
        <v>38</v>
      </c>
      <c r="K18" s="22" t="s">
        <v>30</v>
      </c>
      <c r="L18" s="32" t="s">
        <v>39</v>
      </c>
      <c r="M18" s="32" t="s">
        <v>40</v>
      </c>
      <c r="N18" s="32" t="s">
        <v>41</v>
      </c>
    </row>
    <row r="20" spans="3:17" ht="14.4" x14ac:dyDescent="0.3">
      <c r="C20" s="23">
        <v>45</v>
      </c>
      <c r="D20" s="23">
        <v>0</v>
      </c>
      <c r="O20" s="13" t="s">
        <v>42</v>
      </c>
    </row>
    <row r="21" spans="3:17" ht="14.4" x14ac:dyDescent="0.3">
      <c r="C21" s="23">
        <f>1+C20</f>
        <v>46</v>
      </c>
      <c r="D21" s="23">
        <f>1+D20</f>
        <v>1</v>
      </c>
      <c r="E21" s="24"/>
      <c r="I21" s="33"/>
      <c r="J21" s="33"/>
      <c r="K21" s="24"/>
      <c r="L21" s="33"/>
      <c r="M21" s="33"/>
      <c r="N21" s="24"/>
    </row>
    <row r="22" spans="3:17" ht="14.4" x14ac:dyDescent="0.3">
      <c r="C22" s="23">
        <f t="shared" ref="C22:D37" si="0">1+C21</f>
        <v>47</v>
      </c>
      <c r="D22" s="23">
        <f t="shared" si="0"/>
        <v>2</v>
      </c>
      <c r="E22" s="24"/>
      <c r="I22" s="33"/>
      <c r="J22" s="33"/>
      <c r="K22" s="24"/>
      <c r="L22" s="33"/>
      <c r="M22" s="33"/>
      <c r="N22" s="24"/>
    </row>
    <row r="23" spans="3:17" ht="14.4" x14ac:dyDescent="0.3">
      <c r="C23" s="23">
        <f t="shared" si="0"/>
        <v>48</v>
      </c>
      <c r="D23" s="23">
        <f t="shared" si="0"/>
        <v>3</v>
      </c>
      <c r="E23" s="24"/>
      <c r="I23" s="33"/>
      <c r="J23" s="33"/>
      <c r="K23" s="24"/>
      <c r="L23" s="33"/>
      <c r="M23" s="33"/>
      <c r="N23" s="24"/>
    </row>
    <row r="24" spans="3:17" ht="14.4" x14ac:dyDescent="0.3">
      <c r="C24" s="23">
        <f t="shared" si="0"/>
        <v>49</v>
      </c>
      <c r="D24" s="23">
        <f t="shared" si="0"/>
        <v>4</v>
      </c>
      <c r="E24" s="24"/>
      <c r="I24" s="33"/>
      <c r="J24" s="33"/>
      <c r="K24" s="24"/>
      <c r="L24" s="33"/>
      <c r="M24" s="33"/>
      <c r="N24" s="24"/>
    </row>
    <row r="25" spans="3:17" ht="14.4" x14ac:dyDescent="0.3">
      <c r="C25" s="23">
        <f t="shared" si="0"/>
        <v>50</v>
      </c>
      <c r="D25" s="23">
        <f t="shared" si="0"/>
        <v>5</v>
      </c>
      <c r="E25" s="24"/>
      <c r="I25" s="33"/>
      <c r="J25" s="33"/>
      <c r="K25" s="24"/>
      <c r="L25" s="33"/>
      <c r="M25" s="33"/>
      <c r="N25" s="24"/>
    </row>
    <row r="26" spans="3:17" ht="14.4" x14ac:dyDescent="0.3">
      <c r="C26" s="23">
        <f t="shared" si="0"/>
        <v>51</v>
      </c>
      <c r="D26" s="23">
        <f t="shared" si="0"/>
        <v>6</v>
      </c>
      <c r="E26" s="24"/>
      <c r="I26" s="33"/>
      <c r="J26" s="33"/>
      <c r="K26" s="24"/>
      <c r="L26" s="33"/>
      <c r="M26" s="33"/>
      <c r="N26" s="24"/>
    </row>
    <row r="27" spans="3:17" ht="14.4" x14ac:dyDescent="0.3">
      <c r="C27" s="23">
        <f t="shared" si="0"/>
        <v>52</v>
      </c>
      <c r="D27" s="23">
        <f t="shared" si="0"/>
        <v>7</v>
      </c>
      <c r="E27" s="24"/>
      <c r="I27" s="33"/>
      <c r="J27" s="33"/>
      <c r="K27" s="56"/>
      <c r="L27" s="57"/>
      <c r="M27" s="57"/>
      <c r="N27" s="56"/>
      <c r="O27" s="58"/>
      <c r="P27" s="58"/>
      <c r="Q27" s="58"/>
    </row>
    <row r="28" spans="3:17" ht="14.4" x14ac:dyDescent="0.3">
      <c r="C28" s="23">
        <f t="shared" si="0"/>
        <v>53</v>
      </c>
      <c r="D28" s="23">
        <f t="shared" si="0"/>
        <v>8</v>
      </c>
      <c r="E28" s="24"/>
      <c r="I28" s="33"/>
      <c r="J28" s="33"/>
      <c r="K28" s="56"/>
      <c r="L28" s="57"/>
      <c r="M28" s="57"/>
      <c r="N28" s="56"/>
      <c r="O28" s="58"/>
      <c r="P28" s="58"/>
      <c r="Q28" s="58"/>
    </row>
    <row r="29" spans="3:17" ht="14.4" x14ac:dyDescent="0.3">
      <c r="C29" s="23">
        <f t="shared" si="0"/>
        <v>54</v>
      </c>
      <c r="D29" s="23">
        <f t="shared" si="0"/>
        <v>9</v>
      </c>
      <c r="E29" s="24"/>
      <c r="I29" s="33"/>
      <c r="J29" s="33"/>
      <c r="K29" s="56"/>
      <c r="L29" s="57"/>
      <c r="M29" s="57"/>
      <c r="N29" s="56"/>
      <c r="O29" s="58"/>
      <c r="P29" s="58"/>
      <c r="Q29" s="58"/>
    </row>
    <row r="30" spans="3:17" ht="14.4" x14ac:dyDescent="0.3">
      <c r="C30" s="23">
        <f t="shared" si="0"/>
        <v>55</v>
      </c>
      <c r="D30" s="23">
        <f t="shared" si="0"/>
        <v>10</v>
      </c>
      <c r="E30" s="24"/>
      <c r="I30" s="33"/>
      <c r="J30" s="33"/>
      <c r="K30" s="56"/>
      <c r="L30" s="57"/>
      <c r="M30" s="57"/>
      <c r="N30" s="56"/>
      <c r="O30" s="58"/>
      <c r="P30" s="58"/>
      <c r="Q30" s="58"/>
    </row>
    <row r="31" spans="3:17" ht="14.4" x14ac:dyDescent="0.3">
      <c r="C31" s="23">
        <f t="shared" si="0"/>
        <v>56</v>
      </c>
      <c r="D31" s="23">
        <f t="shared" si="0"/>
        <v>11</v>
      </c>
      <c r="E31" s="24"/>
      <c r="I31" s="33"/>
      <c r="J31" s="33"/>
      <c r="K31" s="56"/>
      <c r="L31" s="57"/>
      <c r="M31" s="57"/>
      <c r="N31" s="56"/>
      <c r="O31" s="58"/>
      <c r="P31" s="58"/>
      <c r="Q31" s="58"/>
    </row>
    <row r="32" spans="3:17" ht="14.4" x14ac:dyDescent="0.3">
      <c r="C32" s="23">
        <f t="shared" si="0"/>
        <v>57</v>
      </c>
      <c r="D32" s="23">
        <f t="shared" si="0"/>
        <v>12</v>
      </c>
      <c r="E32" s="24"/>
      <c r="I32" s="33"/>
      <c r="J32" s="33"/>
      <c r="K32" s="56"/>
      <c r="L32" s="57"/>
      <c r="M32" s="57"/>
      <c r="N32" s="56"/>
      <c r="O32" s="58"/>
      <c r="P32" s="58"/>
      <c r="Q32" s="58"/>
    </row>
    <row r="33" spans="3:17" ht="14.4" x14ac:dyDescent="0.3">
      <c r="C33" s="23">
        <f t="shared" si="0"/>
        <v>58</v>
      </c>
      <c r="D33" s="23">
        <f t="shared" si="0"/>
        <v>13</v>
      </c>
      <c r="E33" s="24"/>
      <c r="I33" s="33"/>
      <c r="J33" s="33"/>
      <c r="K33" s="56"/>
      <c r="L33" s="57"/>
      <c r="M33" s="57"/>
      <c r="N33" s="56"/>
      <c r="O33" s="58"/>
      <c r="P33" s="58"/>
      <c r="Q33" s="58"/>
    </row>
    <row r="34" spans="3:17" ht="14.4" x14ac:dyDescent="0.3">
      <c r="C34" s="23">
        <f t="shared" si="0"/>
        <v>59</v>
      </c>
      <c r="D34" s="23">
        <f t="shared" si="0"/>
        <v>14</v>
      </c>
      <c r="E34" s="24"/>
      <c r="I34" s="33"/>
      <c r="J34" s="33"/>
      <c r="K34" s="56"/>
      <c r="L34" s="57"/>
      <c r="M34" s="57"/>
      <c r="N34" s="56"/>
      <c r="O34" s="58"/>
      <c r="P34" s="58"/>
      <c r="Q34" s="58"/>
    </row>
    <row r="35" spans="3:17" ht="14.4" x14ac:dyDescent="0.3">
      <c r="C35" s="23">
        <f t="shared" si="0"/>
        <v>60</v>
      </c>
      <c r="D35" s="23">
        <f t="shared" si="0"/>
        <v>15</v>
      </c>
      <c r="E35" s="24"/>
      <c r="I35" s="33"/>
      <c r="J35" s="33"/>
      <c r="K35" s="56"/>
      <c r="L35" s="57"/>
      <c r="M35" s="57"/>
      <c r="N35" s="56"/>
      <c r="O35" s="58"/>
      <c r="P35" s="58"/>
      <c r="Q35" s="58"/>
    </row>
    <row r="36" spans="3:17" ht="14.4" x14ac:dyDescent="0.3">
      <c r="C36" s="23">
        <f t="shared" si="0"/>
        <v>61</v>
      </c>
      <c r="D36" s="23">
        <f t="shared" si="0"/>
        <v>16</v>
      </c>
      <c r="E36" s="24"/>
      <c r="I36" s="33"/>
      <c r="J36" s="33"/>
      <c r="K36" s="56"/>
      <c r="L36" s="57"/>
      <c r="M36" s="57"/>
      <c r="N36" s="56"/>
      <c r="O36" s="58"/>
      <c r="P36" s="58"/>
      <c r="Q36" s="58"/>
    </row>
    <row r="37" spans="3:17" ht="14.4" x14ac:dyDescent="0.3">
      <c r="C37" s="23">
        <f t="shared" si="0"/>
        <v>62</v>
      </c>
      <c r="D37" s="23">
        <f t="shared" si="0"/>
        <v>17</v>
      </c>
      <c r="E37" s="24"/>
      <c r="I37" s="33"/>
      <c r="J37" s="33"/>
      <c r="K37" s="56"/>
      <c r="L37" s="57"/>
      <c r="M37" s="57"/>
      <c r="N37" s="56"/>
      <c r="O37" s="58"/>
      <c r="P37" s="58"/>
      <c r="Q37" s="58"/>
    </row>
    <row r="38" spans="3:17" ht="14.4" x14ac:dyDescent="0.3">
      <c r="C38" s="23">
        <f t="shared" ref="C38:D53" si="1">1+C37</f>
        <v>63</v>
      </c>
      <c r="D38" s="23">
        <f t="shared" si="1"/>
        <v>18</v>
      </c>
      <c r="E38" s="24"/>
      <c r="I38" s="33"/>
      <c r="J38" s="33"/>
      <c r="K38" s="56"/>
      <c r="L38" s="57"/>
      <c r="M38" s="57"/>
      <c r="N38" s="56"/>
      <c r="O38" s="58"/>
      <c r="P38" s="58"/>
      <c r="Q38" s="58"/>
    </row>
    <row r="39" spans="3:17" ht="14.4" x14ac:dyDescent="0.3">
      <c r="C39" s="23">
        <f t="shared" si="1"/>
        <v>64</v>
      </c>
      <c r="D39" s="23">
        <f t="shared" si="1"/>
        <v>19</v>
      </c>
      <c r="E39" s="24"/>
      <c r="I39" s="33"/>
      <c r="J39" s="33"/>
      <c r="K39" s="56"/>
      <c r="L39" s="57"/>
      <c r="M39" s="57"/>
      <c r="N39" s="56"/>
      <c r="O39" s="58"/>
      <c r="P39" s="58"/>
      <c r="Q39" s="58"/>
    </row>
    <row r="40" spans="3:17" ht="14.4" x14ac:dyDescent="0.3">
      <c r="C40" s="23">
        <f t="shared" si="1"/>
        <v>65</v>
      </c>
      <c r="D40" s="23">
        <f t="shared" si="1"/>
        <v>20</v>
      </c>
      <c r="E40" s="24"/>
      <c r="G40" s="16"/>
      <c r="I40" s="33"/>
      <c r="J40" s="33"/>
      <c r="K40" s="56"/>
      <c r="L40" s="57"/>
      <c r="M40" s="57"/>
      <c r="N40" s="56"/>
      <c r="O40" s="58"/>
      <c r="P40" s="58"/>
      <c r="Q40" s="58"/>
    </row>
    <row r="41" spans="3:17" ht="14.4" x14ac:dyDescent="0.3">
      <c r="C41" s="23">
        <f t="shared" si="1"/>
        <v>66</v>
      </c>
      <c r="D41" s="23">
        <f t="shared" si="1"/>
        <v>21</v>
      </c>
      <c r="E41" s="24"/>
      <c r="F41" s="15"/>
      <c r="G41" s="15"/>
      <c r="H41" s="15"/>
      <c r="I41" s="15"/>
      <c r="J41" s="34"/>
      <c r="K41" s="56"/>
      <c r="L41" s="56"/>
      <c r="M41" s="56"/>
      <c r="N41" s="56"/>
      <c r="O41" s="58"/>
      <c r="P41" s="58"/>
      <c r="Q41" s="58"/>
    </row>
    <row r="42" spans="3:17" ht="14.4" x14ac:dyDescent="0.3">
      <c r="C42" s="23">
        <f t="shared" si="1"/>
        <v>67</v>
      </c>
      <c r="D42" s="23">
        <f t="shared" si="1"/>
        <v>22</v>
      </c>
      <c r="E42" s="24"/>
      <c r="F42" s="15"/>
      <c r="G42" s="15"/>
      <c r="H42" s="15"/>
      <c r="I42" s="15"/>
      <c r="J42" s="15"/>
      <c r="K42" s="56"/>
      <c r="L42" s="56"/>
      <c r="M42" s="56"/>
      <c r="N42" s="56"/>
      <c r="O42" s="58"/>
      <c r="P42" s="58"/>
      <c r="Q42" s="58"/>
    </row>
    <row r="43" spans="3:17" ht="14.4" x14ac:dyDescent="0.3">
      <c r="C43" s="23">
        <f t="shared" si="1"/>
        <v>68</v>
      </c>
      <c r="D43" s="23">
        <f t="shared" si="1"/>
        <v>23</v>
      </c>
      <c r="E43" s="24"/>
      <c r="F43" s="15"/>
      <c r="G43" s="15"/>
      <c r="H43" s="15"/>
      <c r="I43" s="15"/>
      <c r="J43" s="15"/>
      <c r="K43" s="56"/>
      <c r="L43" s="56"/>
      <c r="M43" s="56"/>
      <c r="N43" s="56"/>
      <c r="O43" s="58"/>
      <c r="P43" s="58"/>
      <c r="Q43" s="58"/>
    </row>
    <row r="44" spans="3:17" ht="14.4" x14ac:dyDescent="0.3">
      <c r="C44" s="23">
        <f t="shared" si="1"/>
        <v>69</v>
      </c>
      <c r="D44" s="23">
        <f t="shared" si="1"/>
        <v>24</v>
      </c>
      <c r="E44" s="24"/>
      <c r="F44" s="15"/>
      <c r="G44" s="15"/>
      <c r="H44" s="15"/>
      <c r="I44" s="15"/>
      <c r="J44" s="15"/>
      <c r="K44" s="56"/>
      <c r="L44" s="56"/>
      <c r="M44" s="56"/>
      <c r="N44" s="56"/>
      <c r="O44" s="58"/>
      <c r="P44" s="58"/>
      <c r="Q44" s="58"/>
    </row>
    <row r="45" spans="3:17" ht="14.4" x14ac:dyDescent="0.3">
      <c r="C45" s="23">
        <f t="shared" si="1"/>
        <v>70</v>
      </c>
      <c r="D45" s="23">
        <f t="shared" si="1"/>
        <v>25</v>
      </c>
      <c r="E45" s="24"/>
      <c r="F45" s="15"/>
      <c r="G45" s="15"/>
      <c r="H45" s="15"/>
      <c r="I45" s="15"/>
      <c r="J45" s="15"/>
      <c r="K45" s="24"/>
      <c r="L45" s="24"/>
      <c r="M45" s="24"/>
      <c r="N45" s="24"/>
    </row>
    <row r="46" spans="3:17" ht="14.4" x14ac:dyDescent="0.3">
      <c r="C46" s="23">
        <f t="shared" si="1"/>
        <v>71</v>
      </c>
      <c r="D46" s="23">
        <f t="shared" si="1"/>
        <v>26</v>
      </c>
      <c r="E46" s="24"/>
      <c r="F46" s="15"/>
      <c r="G46" s="15"/>
      <c r="H46" s="15"/>
      <c r="I46" s="15"/>
      <c r="J46" s="15"/>
      <c r="K46" s="24"/>
      <c r="L46" s="24"/>
      <c r="M46" s="24"/>
      <c r="N46" s="24"/>
    </row>
    <row r="47" spans="3:17" ht="14.4" x14ac:dyDescent="0.3">
      <c r="C47" s="23">
        <f t="shared" si="1"/>
        <v>72</v>
      </c>
      <c r="D47" s="23">
        <f t="shared" si="1"/>
        <v>27</v>
      </c>
      <c r="E47" s="24"/>
      <c r="F47" s="15"/>
      <c r="G47" s="15"/>
      <c r="H47" s="15"/>
      <c r="I47" s="15"/>
      <c r="J47" s="15"/>
      <c r="K47" s="24"/>
      <c r="L47" s="24"/>
      <c r="M47" s="24"/>
      <c r="N47" s="24"/>
    </row>
    <row r="48" spans="3:17" ht="14.4" x14ac:dyDescent="0.3">
      <c r="C48" s="23">
        <f t="shared" si="1"/>
        <v>73</v>
      </c>
      <c r="D48" s="23">
        <f t="shared" si="1"/>
        <v>28</v>
      </c>
      <c r="E48" s="24"/>
      <c r="F48" s="15"/>
      <c r="G48" s="15"/>
      <c r="H48" s="15"/>
      <c r="I48" s="15"/>
      <c r="J48" s="15"/>
      <c r="K48" s="24"/>
      <c r="L48" s="24"/>
      <c r="M48" s="24"/>
      <c r="N48" s="24"/>
    </row>
    <row r="49" spans="3:14" ht="14.4" x14ac:dyDescent="0.3">
      <c r="C49" s="23">
        <f t="shared" si="1"/>
        <v>74</v>
      </c>
      <c r="D49" s="23">
        <f t="shared" si="1"/>
        <v>29</v>
      </c>
      <c r="E49" s="24"/>
      <c r="F49" s="15"/>
      <c r="G49" s="15"/>
      <c r="H49" s="15"/>
      <c r="I49" s="15"/>
      <c r="J49" s="15"/>
      <c r="K49" s="24"/>
      <c r="L49" s="24"/>
      <c r="M49" s="24"/>
      <c r="N49" s="24"/>
    </row>
    <row r="50" spans="3:14" ht="14.4" x14ac:dyDescent="0.3">
      <c r="C50" s="23">
        <f t="shared" si="1"/>
        <v>75</v>
      </c>
      <c r="D50" s="23">
        <f t="shared" si="1"/>
        <v>30</v>
      </c>
      <c r="E50" s="24"/>
      <c r="F50" s="15"/>
      <c r="G50" s="15"/>
      <c r="H50" s="15"/>
      <c r="I50" s="15"/>
      <c r="J50" s="15"/>
      <c r="K50" s="24"/>
      <c r="L50" s="24"/>
      <c r="M50" s="24"/>
      <c r="N50" s="24"/>
    </row>
    <row r="51" spans="3:14" ht="14.4" x14ac:dyDescent="0.3">
      <c r="C51" s="23">
        <f t="shared" si="1"/>
        <v>76</v>
      </c>
      <c r="D51" s="23">
        <f t="shared" si="1"/>
        <v>31</v>
      </c>
      <c r="E51" s="24"/>
      <c r="F51" s="15"/>
      <c r="G51" s="15"/>
      <c r="H51" s="15"/>
      <c r="I51" s="15"/>
      <c r="J51" s="15"/>
      <c r="K51" s="24"/>
      <c r="L51" s="24"/>
      <c r="M51" s="24"/>
      <c r="N51" s="24"/>
    </row>
    <row r="52" spans="3:14" ht="14.4" x14ac:dyDescent="0.3">
      <c r="C52" s="23">
        <f t="shared" si="1"/>
        <v>77</v>
      </c>
      <c r="D52" s="23">
        <f t="shared" si="1"/>
        <v>32</v>
      </c>
      <c r="E52" s="24"/>
      <c r="F52" s="15"/>
      <c r="G52" s="15"/>
      <c r="H52" s="15"/>
      <c r="I52" s="15"/>
      <c r="J52" s="15"/>
      <c r="K52" s="24"/>
      <c r="L52" s="24"/>
      <c r="M52" s="24"/>
      <c r="N52" s="24"/>
    </row>
    <row r="53" spans="3:14" ht="14.4" x14ac:dyDescent="0.3">
      <c r="C53" s="23">
        <f t="shared" si="1"/>
        <v>78</v>
      </c>
      <c r="D53" s="23">
        <f t="shared" si="1"/>
        <v>33</v>
      </c>
      <c r="E53" s="24"/>
      <c r="F53" s="15"/>
      <c r="G53" s="15"/>
      <c r="H53" s="15"/>
      <c r="I53" s="15"/>
      <c r="J53" s="15"/>
      <c r="K53" s="24"/>
      <c r="L53" s="24"/>
      <c r="M53" s="24"/>
      <c r="N53" s="24"/>
    </row>
    <row r="54" spans="3:14" ht="14.4" x14ac:dyDescent="0.3">
      <c r="C54" s="23">
        <f t="shared" ref="C54:D65" si="2">1+C53</f>
        <v>79</v>
      </c>
      <c r="D54" s="23">
        <f t="shared" si="2"/>
        <v>34</v>
      </c>
      <c r="E54" s="24"/>
      <c r="F54" s="15"/>
      <c r="G54" s="15"/>
      <c r="H54" s="15"/>
      <c r="I54" s="15"/>
      <c r="J54" s="15"/>
      <c r="K54" s="24"/>
      <c r="L54" s="24"/>
      <c r="M54" s="24"/>
      <c r="N54" s="24"/>
    </row>
    <row r="55" spans="3:14" ht="14.4" x14ac:dyDescent="0.3">
      <c r="C55" s="23">
        <f t="shared" si="2"/>
        <v>80</v>
      </c>
      <c r="D55" s="23">
        <f t="shared" si="2"/>
        <v>35</v>
      </c>
      <c r="E55" s="24"/>
      <c r="F55" s="15"/>
      <c r="G55" s="15"/>
      <c r="H55" s="15"/>
      <c r="I55" s="15"/>
      <c r="J55" s="15"/>
      <c r="K55" s="24"/>
      <c r="L55" s="24"/>
      <c r="M55" s="24"/>
      <c r="N55" s="24"/>
    </row>
    <row r="56" spans="3:14" ht="14.4" x14ac:dyDescent="0.3">
      <c r="C56" s="23">
        <f t="shared" si="2"/>
        <v>81</v>
      </c>
      <c r="D56" s="23">
        <f t="shared" si="2"/>
        <v>36</v>
      </c>
      <c r="F56" s="15"/>
      <c r="G56" s="15"/>
      <c r="H56" s="15"/>
      <c r="I56" s="15"/>
      <c r="J56" s="15"/>
      <c r="L56" s="24"/>
      <c r="M56" s="24"/>
      <c r="N56" s="24"/>
    </row>
    <row r="57" spans="3:14" ht="14.4" x14ac:dyDescent="0.3">
      <c r="C57" s="23">
        <f t="shared" si="2"/>
        <v>82</v>
      </c>
      <c r="D57" s="23">
        <f t="shared" si="2"/>
        <v>37</v>
      </c>
      <c r="F57" s="15"/>
      <c r="G57" s="15"/>
      <c r="H57" s="15"/>
      <c r="I57" s="15"/>
      <c r="J57" s="15"/>
      <c r="L57" s="24"/>
      <c r="M57" s="24"/>
      <c r="N57" s="24"/>
    </row>
    <row r="58" spans="3:14" ht="14.4" x14ac:dyDescent="0.3">
      <c r="C58" s="23">
        <f t="shared" si="2"/>
        <v>83</v>
      </c>
      <c r="D58" s="23">
        <f t="shared" si="2"/>
        <v>38</v>
      </c>
      <c r="F58" s="15"/>
      <c r="G58" s="15"/>
      <c r="H58" s="15"/>
      <c r="I58" s="15"/>
      <c r="J58" s="15"/>
      <c r="L58" s="24"/>
      <c r="M58" s="24"/>
      <c r="N58" s="24"/>
    </row>
    <row r="59" spans="3:14" ht="14.4" x14ac:dyDescent="0.3">
      <c r="C59" s="23">
        <f t="shared" si="2"/>
        <v>84</v>
      </c>
      <c r="D59" s="23">
        <f t="shared" si="2"/>
        <v>39</v>
      </c>
      <c r="F59" s="15"/>
      <c r="G59" s="15"/>
      <c r="H59" s="15"/>
      <c r="I59" s="15"/>
      <c r="J59" s="15"/>
      <c r="L59" s="24"/>
      <c r="M59" s="24"/>
      <c r="N59" s="24"/>
    </row>
    <row r="60" spans="3:14" ht="14.4" x14ac:dyDescent="0.3">
      <c r="C60" s="23">
        <f t="shared" si="2"/>
        <v>85</v>
      </c>
      <c r="D60" s="23">
        <f t="shared" si="2"/>
        <v>40</v>
      </c>
      <c r="F60" s="15"/>
      <c r="G60" s="15"/>
      <c r="H60" s="15"/>
      <c r="I60" s="15"/>
      <c r="J60" s="15"/>
      <c r="L60" s="24"/>
      <c r="M60" s="24"/>
      <c r="N60" s="24"/>
    </row>
    <row r="61" spans="3:14" ht="14.4" x14ac:dyDescent="0.3">
      <c r="C61" s="23">
        <f t="shared" si="2"/>
        <v>86</v>
      </c>
      <c r="D61" s="23">
        <f t="shared" si="2"/>
        <v>41</v>
      </c>
      <c r="F61" s="15"/>
      <c r="G61" s="15"/>
      <c r="H61" s="15"/>
      <c r="I61" s="15"/>
      <c r="J61" s="15"/>
      <c r="L61" s="24"/>
      <c r="M61" s="24"/>
      <c r="N61" s="24"/>
    </row>
    <row r="62" spans="3:14" ht="14.4" x14ac:dyDescent="0.3">
      <c r="C62" s="23">
        <f t="shared" si="2"/>
        <v>87</v>
      </c>
      <c r="D62" s="23">
        <f t="shared" si="2"/>
        <v>42</v>
      </c>
      <c r="F62" s="15"/>
      <c r="G62" s="15"/>
      <c r="H62" s="15"/>
      <c r="I62" s="15"/>
      <c r="J62" s="15"/>
      <c r="L62" s="24"/>
      <c r="M62" s="24"/>
      <c r="N62" s="24"/>
    </row>
    <row r="63" spans="3:14" ht="14.4" x14ac:dyDescent="0.3">
      <c r="C63" s="23">
        <f t="shared" si="2"/>
        <v>88</v>
      </c>
      <c r="D63" s="23">
        <f t="shared" si="2"/>
        <v>43</v>
      </c>
      <c r="F63" s="15"/>
      <c r="G63" s="15"/>
      <c r="H63" s="15"/>
      <c r="I63" s="15"/>
      <c r="J63" s="15"/>
      <c r="L63" s="24"/>
      <c r="M63" s="24"/>
      <c r="N63" s="24"/>
    </row>
    <row r="64" spans="3:14" ht="14.4" x14ac:dyDescent="0.3">
      <c r="C64" s="23">
        <f t="shared" si="2"/>
        <v>89</v>
      </c>
      <c r="D64" s="23">
        <f t="shared" si="2"/>
        <v>44</v>
      </c>
      <c r="F64" s="15"/>
      <c r="G64" s="15"/>
      <c r="H64" s="15"/>
      <c r="I64" s="15"/>
      <c r="J64" s="15"/>
      <c r="L64" s="24"/>
      <c r="M64" s="24"/>
      <c r="N64" s="24"/>
    </row>
    <row r="65" spans="3:15" ht="14.4" x14ac:dyDescent="0.3">
      <c r="C65" s="23">
        <f t="shared" si="2"/>
        <v>90</v>
      </c>
      <c r="D65" s="23">
        <f t="shared" si="2"/>
        <v>45</v>
      </c>
      <c r="F65" s="15"/>
      <c r="G65" s="15"/>
      <c r="H65" s="15"/>
      <c r="I65" s="15"/>
      <c r="J65" s="15"/>
      <c r="L65" s="24"/>
      <c r="M65" s="24"/>
      <c r="N65" s="24"/>
      <c r="O6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9425-0DCC-46E7-A0D1-7D8FC6E7F5E8}">
  <dimension ref="B1:I63"/>
  <sheetViews>
    <sheetView topLeftCell="A7" zoomScale="115" zoomScaleNormal="115" zoomScaleSheetLayoutView="100" workbookViewId="0">
      <selection activeCell="D4" sqref="D4"/>
    </sheetView>
  </sheetViews>
  <sheetFormatPr defaultColWidth="8.88671875" defaultRowHeight="13.2" x14ac:dyDescent="0.25"/>
  <cols>
    <col min="1" max="2" width="8.88671875" style="11"/>
    <col min="3" max="3" width="34.109375" style="11" customWidth="1"/>
    <col min="4" max="4" width="17.109375" style="11" customWidth="1"/>
    <col min="5" max="5" width="13.88671875" style="11" bestFit="1" customWidth="1"/>
    <col min="6" max="6" width="11.33203125" style="11" customWidth="1"/>
    <col min="7" max="7" width="13.44140625" style="11" bestFit="1" customWidth="1"/>
    <col min="8" max="8" width="11.88671875" style="11" customWidth="1"/>
    <col min="9" max="9" width="12" style="11" customWidth="1"/>
    <col min="10" max="16384" width="8.88671875" style="11"/>
  </cols>
  <sheetData>
    <row r="1" spans="2:9" x14ac:dyDescent="0.25">
      <c r="C1" s="11" t="s">
        <v>15</v>
      </c>
      <c r="D1" s="12">
        <v>2.5000000000000001E-2</v>
      </c>
      <c r="E1" s="12"/>
    </row>
    <row r="2" spans="2:9" x14ac:dyDescent="0.25">
      <c r="C2" s="11" t="s">
        <v>16</v>
      </c>
      <c r="D2" s="12">
        <v>0.04</v>
      </c>
      <c r="E2" s="12"/>
    </row>
    <row r="3" spans="2:9" x14ac:dyDescent="0.25">
      <c r="C3" s="13" t="s">
        <v>17</v>
      </c>
      <c r="D3" s="12">
        <f>+(1+D2/12)^12-1</f>
        <v>4.0741542919790819E-2</v>
      </c>
      <c r="E3" s="12"/>
    </row>
    <row r="4" spans="2:9" x14ac:dyDescent="0.25">
      <c r="C4" s="14" t="s">
        <v>18</v>
      </c>
      <c r="D4" s="12">
        <f>+(1+D3)/(1+D1)-1</f>
        <v>1.5357602848576457E-2</v>
      </c>
      <c r="E4" s="12"/>
    </row>
    <row r="6" spans="2:9" x14ac:dyDescent="0.25">
      <c r="D6" s="12"/>
      <c r="E6" s="12"/>
    </row>
    <row r="7" spans="2:9" x14ac:dyDescent="0.25">
      <c r="C7" s="11" t="s">
        <v>19</v>
      </c>
      <c r="D7" s="12"/>
      <c r="E7" s="15">
        <f>NPV(D4,F39:F63)</f>
        <v>2578828.1154130227</v>
      </c>
      <c r="G7" s="16"/>
    </row>
    <row r="8" spans="2:9" ht="14.4" x14ac:dyDescent="0.3">
      <c r="C8" s="11" t="s">
        <v>20</v>
      </c>
      <c r="D8" s="12"/>
      <c r="E8" s="17">
        <f>+E7/(1+D4)^20</f>
        <v>1901261.6772982578</v>
      </c>
    </row>
    <row r="9" spans="2:9" x14ac:dyDescent="0.25">
      <c r="B9" s="11" t="s">
        <v>21</v>
      </c>
      <c r="C9" s="18" t="s">
        <v>22</v>
      </c>
      <c r="D9" s="19"/>
      <c r="E9" s="20">
        <f>PMT(D4,20,-E8)</f>
        <v>111131.15737896632</v>
      </c>
    </row>
    <row r="10" spans="2:9" x14ac:dyDescent="0.25">
      <c r="D10" s="12"/>
      <c r="E10" s="12"/>
    </row>
    <row r="11" spans="2:9" x14ac:dyDescent="0.25">
      <c r="C11" s="11" t="s">
        <v>23</v>
      </c>
      <c r="D11" s="12"/>
      <c r="E11" s="15">
        <f>NPV(D4,E19:E38)</f>
        <v>1901261.6772982576</v>
      </c>
    </row>
    <row r="12" spans="2:9" x14ac:dyDescent="0.25">
      <c r="D12" s="12"/>
      <c r="E12" s="12"/>
    </row>
    <row r="13" spans="2:9" ht="14.4" x14ac:dyDescent="0.3">
      <c r="B13" s="13" t="s">
        <v>24</v>
      </c>
      <c r="C13" s="11" t="s">
        <v>25</v>
      </c>
      <c r="D13" s="12"/>
      <c r="E13" s="17">
        <f>I38</f>
        <v>4225710.1465988755</v>
      </c>
      <c r="G13" s="15"/>
      <c r="H13" s="15"/>
    </row>
    <row r="14" spans="2:9" x14ac:dyDescent="0.25">
      <c r="D14" s="21"/>
      <c r="E14" s="21"/>
    </row>
    <row r="15" spans="2:9" x14ac:dyDescent="0.25">
      <c r="D15" s="21"/>
      <c r="E15" s="21"/>
    </row>
    <row r="16" spans="2:9" ht="39.6" x14ac:dyDescent="0.25">
      <c r="C16" s="22" t="s">
        <v>26</v>
      </c>
      <c r="D16" s="22" t="s">
        <v>27</v>
      </c>
      <c r="E16" s="22" t="s">
        <v>28</v>
      </c>
      <c r="F16" s="22" t="s">
        <v>29</v>
      </c>
      <c r="G16" s="22" t="s">
        <v>30</v>
      </c>
      <c r="H16" s="22" t="s">
        <v>31</v>
      </c>
      <c r="I16" s="22" t="s">
        <v>32</v>
      </c>
    </row>
    <row r="18" spans="3:9" ht="14.4" x14ac:dyDescent="0.3">
      <c r="C18" s="23">
        <v>45</v>
      </c>
      <c r="D18" s="23">
        <v>0</v>
      </c>
    </row>
    <row r="19" spans="3:9" ht="14.4" x14ac:dyDescent="0.3">
      <c r="C19" s="23">
        <f>1+C18</f>
        <v>46</v>
      </c>
      <c r="D19" s="23">
        <f>1+D18</f>
        <v>1</v>
      </c>
      <c r="E19" s="24">
        <f>+$E$9</f>
        <v>111131.15737896632</v>
      </c>
      <c r="G19" s="24">
        <f>+E19*(1+$D$1)^D19</f>
        <v>113909.43631344047</v>
      </c>
      <c r="H19" s="25"/>
      <c r="I19" s="24">
        <f>+G19</f>
        <v>113909.43631344047</v>
      </c>
    </row>
    <row r="20" spans="3:9" ht="14.4" x14ac:dyDescent="0.3">
      <c r="C20" s="23">
        <f t="shared" ref="C20:D35" si="0">1+C19</f>
        <v>47</v>
      </c>
      <c r="D20" s="23">
        <f t="shared" si="0"/>
        <v>2</v>
      </c>
      <c r="E20" s="24">
        <f t="shared" ref="E20:E38" si="1">+$E$9</f>
        <v>111131.15737896632</v>
      </c>
      <c r="G20" s="24">
        <f t="shared" ref="G20:G38" si="2">+E20*(1+$D$1)^D20</f>
        <v>116757.17222127649</v>
      </c>
      <c r="H20" s="25"/>
      <c r="I20" s="24">
        <f t="shared" ref="I20:I38" si="3">+I19*(1+$D$3)+G20</f>
        <v>235307.45472325018</v>
      </c>
    </row>
    <row r="21" spans="3:9" ht="14.4" x14ac:dyDescent="0.3">
      <c r="C21" s="23">
        <f t="shared" si="0"/>
        <v>48</v>
      </c>
      <c r="D21" s="23">
        <f t="shared" si="0"/>
        <v>3</v>
      </c>
      <c r="E21" s="24">
        <f t="shared" si="1"/>
        <v>111131.15737896632</v>
      </c>
      <c r="G21" s="24">
        <f t="shared" si="2"/>
        <v>119676.10152680839</v>
      </c>
      <c r="H21" s="25"/>
      <c r="I21" s="24">
        <f t="shared" si="3"/>
        <v>364570.34501601261</v>
      </c>
    </row>
    <row r="22" spans="3:9" ht="14.4" x14ac:dyDescent="0.3">
      <c r="C22" s="23">
        <f t="shared" si="0"/>
        <v>49</v>
      </c>
      <c r="D22" s="23">
        <f t="shared" si="0"/>
        <v>4</v>
      </c>
      <c r="E22" s="24">
        <f t="shared" si="1"/>
        <v>111131.15737896632</v>
      </c>
      <c r="G22" s="24">
        <f t="shared" si="2"/>
        <v>122668.0040649786</v>
      </c>
      <c r="H22" s="25"/>
      <c r="I22" s="24">
        <f t="shared" si="3"/>
        <v>502091.50743974408</v>
      </c>
    </row>
    <row r="23" spans="3:9" ht="14.4" x14ac:dyDescent="0.3">
      <c r="C23" s="23">
        <f t="shared" si="0"/>
        <v>50</v>
      </c>
      <c r="D23" s="23">
        <f t="shared" si="0"/>
        <v>5</v>
      </c>
      <c r="E23" s="24">
        <f t="shared" si="1"/>
        <v>111131.15737896632</v>
      </c>
      <c r="G23" s="24">
        <f t="shared" si="2"/>
        <v>125734.70416660304</v>
      </c>
      <c r="H23" s="25"/>
      <c r="I23" s="24">
        <f t="shared" si="3"/>
        <v>648282.19430636591</v>
      </c>
    </row>
    <row r="24" spans="3:9" ht="14.4" x14ac:dyDescent="0.3">
      <c r="C24" s="23">
        <f t="shared" si="0"/>
        <v>51</v>
      </c>
      <c r="D24" s="23">
        <f t="shared" si="0"/>
        <v>6</v>
      </c>
      <c r="E24" s="24">
        <f t="shared" si="1"/>
        <v>111131.15737896632</v>
      </c>
      <c r="G24" s="24">
        <f t="shared" si="2"/>
        <v>128878.0717707681</v>
      </c>
      <c r="H24" s="25"/>
      <c r="I24" s="24">
        <f t="shared" si="3"/>
        <v>803572.28292060306</v>
      </c>
    </row>
    <row r="25" spans="3:9" ht="14.4" x14ac:dyDescent="0.3">
      <c r="C25" s="23">
        <f t="shared" si="0"/>
        <v>52</v>
      </c>
      <c r="D25" s="23">
        <f t="shared" si="0"/>
        <v>7</v>
      </c>
      <c r="E25" s="24">
        <f t="shared" si="1"/>
        <v>111131.15737896632</v>
      </c>
      <c r="G25" s="24">
        <f t="shared" si="2"/>
        <v>132100.02356503732</v>
      </c>
      <c r="H25" s="25"/>
      <c r="I25" s="24">
        <f t="shared" si="3"/>
        <v>968411.08113940444</v>
      </c>
    </row>
    <row r="26" spans="3:9" ht="14.4" x14ac:dyDescent="0.3">
      <c r="C26" s="23">
        <f t="shared" si="0"/>
        <v>53</v>
      </c>
      <c r="D26" s="23">
        <f t="shared" si="0"/>
        <v>8</v>
      </c>
      <c r="E26" s="24">
        <f t="shared" si="1"/>
        <v>111131.15737896632</v>
      </c>
      <c r="G26" s="24">
        <f t="shared" si="2"/>
        <v>135402.52415416323</v>
      </c>
      <c r="H26" s="25"/>
      <c r="I26" s="24">
        <f t="shared" si="3"/>
        <v>1143268.1669198098</v>
      </c>
    </row>
    <row r="27" spans="3:9" ht="14.4" x14ac:dyDescent="0.3">
      <c r="C27" s="23">
        <f t="shared" si="0"/>
        <v>54</v>
      </c>
      <c r="D27" s="23">
        <f t="shared" si="0"/>
        <v>9</v>
      </c>
      <c r="E27" s="24">
        <f t="shared" si="1"/>
        <v>111131.15737896632</v>
      </c>
      <c r="G27" s="24">
        <f t="shared" si="2"/>
        <v>138787.5872580173</v>
      </c>
      <c r="H27" s="25"/>
      <c r="I27" s="24">
        <f t="shared" si="3"/>
        <v>1328634.2632692212</v>
      </c>
    </row>
    <row r="28" spans="3:9" ht="14.4" x14ac:dyDescent="0.3">
      <c r="C28" s="23">
        <f t="shared" si="0"/>
        <v>55</v>
      </c>
      <c r="D28" s="23">
        <f t="shared" si="0"/>
        <v>10</v>
      </c>
      <c r="E28" s="24">
        <f t="shared" si="1"/>
        <v>111131.15737896632</v>
      </c>
      <c r="G28" s="24">
        <f t="shared" si="2"/>
        <v>142257.27693946773</v>
      </c>
      <c r="H28" s="25"/>
      <c r="I28" s="24">
        <f t="shared" si="3"/>
        <v>1525022.1500703765</v>
      </c>
    </row>
    <row r="29" spans="3:9" ht="14.4" x14ac:dyDescent="0.3">
      <c r="C29" s="23">
        <f t="shared" si="0"/>
        <v>56</v>
      </c>
      <c r="D29" s="23">
        <f t="shared" si="0"/>
        <v>11</v>
      </c>
      <c r="E29" s="24">
        <f t="shared" si="1"/>
        <v>111131.15737896632</v>
      </c>
      <c r="G29" s="24">
        <f t="shared" si="2"/>
        <v>145813.70886295443</v>
      </c>
      <c r="H29" s="25"/>
      <c r="I29" s="24">
        <f t="shared" si="3"/>
        <v>1732967.6143140548</v>
      </c>
    </row>
    <row r="30" spans="3:9" ht="14.4" x14ac:dyDescent="0.3">
      <c r="C30" s="23">
        <f t="shared" si="0"/>
        <v>57</v>
      </c>
      <c r="D30" s="23">
        <f t="shared" si="0"/>
        <v>12</v>
      </c>
      <c r="E30" s="24">
        <f t="shared" si="1"/>
        <v>111131.15737896632</v>
      </c>
      <c r="G30" s="24">
        <f t="shared" si="2"/>
        <v>149459.05158452826</v>
      </c>
      <c r="H30" s="25"/>
      <c r="I30" s="24">
        <f t="shared" si="3"/>
        <v>1953030.4403357666</v>
      </c>
    </row>
    <row r="31" spans="3:9" ht="14.4" x14ac:dyDescent="0.3">
      <c r="C31" s="23">
        <f t="shared" si="0"/>
        <v>58</v>
      </c>
      <c r="D31" s="23">
        <f t="shared" si="0"/>
        <v>13</v>
      </c>
      <c r="E31" s="24">
        <f t="shared" si="1"/>
        <v>111131.15737896632</v>
      </c>
      <c r="G31" s="24">
        <f t="shared" si="2"/>
        <v>153195.52787414147</v>
      </c>
      <c r="H31" s="25"/>
      <c r="I31" s="24">
        <f t="shared" si="3"/>
        <v>2185795.4417185057</v>
      </c>
    </row>
    <row r="32" spans="3:9" ht="14.4" x14ac:dyDescent="0.3">
      <c r="C32" s="23">
        <f t="shared" si="0"/>
        <v>59</v>
      </c>
      <c r="D32" s="23">
        <f t="shared" si="0"/>
        <v>14</v>
      </c>
      <c r="E32" s="24">
        <f t="shared" si="1"/>
        <v>111131.15737896632</v>
      </c>
      <c r="G32" s="24">
        <f t="shared" si="2"/>
        <v>157025.41607099498</v>
      </c>
      <c r="H32" s="25"/>
      <c r="I32" s="24">
        <f t="shared" si="3"/>
        <v>2431873.536592158</v>
      </c>
    </row>
    <row r="33" spans="3:9" ht="14.4" x14ac:dyDescent="0.3">
      <c r="C33" s="23">
        <f t="shared" si="0"/>
        <v>60</v>
      </c>
      <c r="D33" s="23">
        <f t="shared" si="0"/>
        <v>15</v>
      </c>
      <c r="E33" s="24">
        <f t="shared" si="1"/>
        <v>111131.15737896632</v>
      </c>
      <c r="G33" s="24">
        <f t="shared" si="2"/>
        <v>160951.05147276988</v>
      </c>
      <c r="H33" s="25"/>
      <c r="I33" s="24">
        <f t="shared" si="3"/>
        <v>2691902.8681315011</v>
      </c>
    </row>
    <row r="34" spans="3:9" ht="14.4" x14ac:dyDescent="0.3">
      <c r="C34" s="23">
        <f t="shared" si="0"/>
        <v>61</v>
      </c>
      <c r="D34" s="23">
        <f t="shared" si="0"/>
        <v>16</v>
      </c>
      <c r="E34" s="24">
        <f t="shared" si="1"/>
        <v>111131.15737896632</v>
      </c>
      <c r="G34" s="24">
        <f t="shared" si="2"/>
        <v>164974.82775958913</v>
      </c>
      <c r="H34" s="25"/>
      <c r="I34" s="24">
        <f t="shared" si="3"/>
        <v>2966549.9721289775</v>
      </c>
    </row>
    <row r="35" spans="3:9" ht="14.4" x14ac:dyDescent="0.3">
      <c r="C35" s="23">
        <f t="shared" si="0"/>
        <v>62</v>
      </c>
      <c r="D35" s="23">
        <f t="shared" si="0"/>
        <v>17</v>
      </c>
      <c r="E35" s="24">
        <f t="shared" si="1"/>
        <v>111131.15737896632</v>
      </c>
      <c r="G35" s="24">
        <f t="shared" si="2"/>
        <v>169099.19845357884</v>
      </c>
      <c r="H35" s="25"/>
      <c r="I35" s="24">
        <f t="shared" si="3"/>
        <v>3256510.9935957533</v>
      </c>
    </row>
    <row r="36" spans="3:9" ht="14.4" x14ac:dyDescent="0.3">
      <c r="C36" s="23">
        <f t="shared" ref="C36:D51" si="4">1+C35</f>
        <v>63</v>
      </c>
      <c r="D36" s="23">
        <f t="shared" si="4"/>
        <v>18</v>
      </c>
      <c r="E36" s="24">
        <f t="shared" si="1"/>
        <v>111131.15737896632</v>
      </c>
      <c r="G36" s="24">
        <f t="shared" si="2"/>
        <v>173326.67841491831</v>
      </c>
      <c r="H36" s="25"/>
      <c r="I36" s="24">
        <f t="shared" si="3"/>
        <v>3562512.9544250239</v>
      </c>
    </row>
    <row r="37" spans="3:9" ht="14.4" x14ac:dyDescent="0.3">
      <c r="C37" s="23">
        <f t="shared" si="4"/>
        <v>64</v>
      </c>
      <c r="D37" s="23">
        <f t="shared" si="4"/>
        <v>19</v>
      </c>
      <c r="E37" s="24">
        <f t="shared" si="1"/>
        <v>111131.15737896632</v>
      </c>
      <c r="G37" s="24">
        <f t="shared" si="2"/>
        <v>177659.84537529128</v>
      </c>
      <c r="H37" s="25"/>
      <c r="I37" s="24">
        <f t="shared" si="3"/>
        <v>3885315.0742353327</v>
      </c>
    </row>
    <row r="38" spans="3:9" ht="14.4" x14ac:dyDescent="0.3">
      <c r="C38" s="23">
        <f t="shared" si="4"/>
        <v>65</v>
      </c>
      <c r="D38" s="23">
        <f t="shared" si="4"/>
        <v>20</v>
      </c>
      <c r="E38" s="24">
        <f t="shared" si="1"/>
        <v>111131.15737896632</v>
      </c>
      <c r="G38" s="26">
        <f t="shared" si="2"/>
        <v>182101.34150967351</v>
      </c>
      <c r="H38" s="25"/>
      <c r="I38" s="27">
        <f t="shared" si="3"/>
        <v>4225710.1465988755</v>
      </c>
    </row>
    <row r="39" spans="3:9" ht="14.4" x14ac:dyDescent="0.3">
      <c r="C39" s="23">
        <f t="shared" si="4"/>
        <v>66</v>
      </c>
      <c r="D39" s="23">
        <f t="shared" si="4"/>
        <v>21</v>
      </c>
      <c r="E39" s="24"/>
      <c r="F39" s="15">
        <v>125000</v>
      </c>
      <c r="G39" s="24"/>
      <c r="H39" s="24">
        <f t="shared" ref="H39:H63" si="5">+F39*(1+$D$1)^D39</f>
        <v>209947.73141220689</v>
      </c>
      <c r="I39" s="24">
        <f>+I38*(1+$D$3)-H39</f>
        <v>4187924.3664909219</v>
      </c>
    </row>
    <row r="40" spans="3:9" ht="14.4" x14ac:dyDescent="0.3">
      <c r="C40" s="23">
        <f t="shared" si="4"/>
        <v>67</v>
      </c>
      <c r="D40" s="23">
        <f t="shared" si="4"/>
        <v>22</v>
      </c>
      <c r="E40" s="24"/>
      <c r="F40" s="15">
        <f>+F39</f>
        <v>125000</v>
      </c>
      <c r="G40" s="24"/>
      <c r="H40" s="24">
        <f t="shared" si="5"/>
        <v>215196.42469751206</v>
      </c>
      <c r="I40" s="24">
        <f t="shared" ref="I40:I63" si="6">+I39*(1+$D$3)-H40</f>
        <v>4143350.4421156375</v>
      </c>
    </row>
    <row r="41" spans="3:9" ht="14.4" x14ac:dyDescent="0.3">
      <c r="C41" s="23">
        <f t="shared" si="4"/>
        <v>68</v>
      </c>
      <c r="D41" s="23">
        <f t="shared" si="4"/>
        <v>23</v>
      </c>
      <c r="E41" s="24"/>
      <c r="F41" s="15">
        <f t="shared" ref="F41:F63" si="7">+F40</f>
        <v>125000</v>
      </c>
      <c r="G41" s="24"/>
      <c r="H41" s="24">
        <f t="shared" si="5"/>
        <v>220576.33531494989</v>
      </c>
      <c r="I41" s="24">
        <f t="shared" si="6"/>
        <v>4091580.596669876</v>
      </c>
    </row>
    <row r="42" spans="3:9" ht="14.4" x14ac:dyDescent="0.3">
      <c r="C42" s="23">
        <f t="shared" si="4"/>
        <v>69</v>
      </c>
      <c r="D42" s="23">
        <f t="shared" si="4"/>
        <v>24</v>
      </c>
      <c r="E42" s="24"/>
      <c r="F42" s="15">
        <f t="shared" si="7"/>
        <v>125000</v>
      </c>
      <c r="G42" s="24"/>
      <c r="H42" s="24">
        <f t="shared" si="5"/>
        <v>226090.74369782361</v>
      </c>
      <c r="I42" s="24">
        <f t="shared" si="6"/>
        <v>4032187.1594610619</v>
      </c>
    </row>
    <row r="43" spans="3:9" ht="14.4" x14ac:dyDescent="0.3">
      <c r="C43" s="23">
        <f t="shared" si="4"/>
        <v>70</v>
      </c>
      <c r="D43" s="23">
        <f t="shared" si="4"/>
        <v>25</v>
      </c>
      <c r="E43" s="24"/>
      <c r="F43" s="15">
        <f t="shared" si="7"/>
        <v>125000</v>
      </c>
      <c r="G43" s="24"/>
      <c r="H43" s="24">
        <f t="shared" si="5"/>
        <v>231743.01229026917</v>
      </c>
      <c r="I43" s="24">
        <f t="shared" si="6"/>
        <v>3964721.673388605</v>
      </c>
    </row>
    <row r="44" spans="3:9" ht="14.4" x14ac:dyDescent="0.3">
      <c r="C44" s="23">
        <f t="shared" si="4"/>
        <v>71</v>
      </c>
      <c r="D44" s="23">
        <f t="shared" si="4"/>
        <v>26</v>
      </c>
      <c r="E44" s="24"/>
      <c r="F44" s="15">
        <f t="shared" si="7"/>
        <v>125000</v>
      </c>
      <c r="G44" s="24"/>
      <c r="H44" s="24">
        <f t="shared" si="5"/>
        <v>237536.58759752588</v>
      </c>
      <c r="I44" s="24">
        <f t="shared" si="6"/>
        <v>3888713.9640124659</v>
      </c>
    </row>
    <row r="45" spans="3:9" ht="14.4" x14ac:dyDescent="0.3">
      <c r="C45" s="23">
        <f t="shared" si="4"/>
        <v>72</v>
      </c>
      <c r="D45" s="23">
        <f t="shared" si="4"/>
        <v>27</v>
      </c>
      <c r="E45" s="24"/>
      <c r="F45" s="15">
        <f t="shared" si="7"/>
        <v>125000</v>
      </c>
      <c r="G45" s="24"/>
      <c r="H45" s="24">
        <f t="shared" si="5"/>
        <v>243475.00228746401</v>
      </c>
      <c r="I45" s="24">
        <f t="shared" si="6"/>
        <v>3803671.1685926053</v>
      </c>
    </row>
    <row r="46" spans="3:9" ht="14.4" x14ac:dyDescent="0.3">
      <c r="C46" s="23">
        <f t="shared" si="4"/>
        <v>73</v>
      </c>
      <c r="D46" s="23">
        <f t="shared" si="4"/>
        <v>28</v>
      </c>
      <c r="E46" s="24"/>
      <c r="F46" s="15">
        <f t="shared" si="7"/>
        <v>125000</v>
      </c>
      <c r="G46" s="24"/>
      <c r="H46" s="24">
        <f t="shared" si="5"/>
        <v>249561.87734465059</v>
      </c>
      <c r="I46" s="24">
        <f t="shared" si="6"/>
        <v>3709076.723415941</v>
      </c>
    </row>
    <row r="47" spans="3:9" ht="14.4" x14ac:dyDescent="0.3">
      <c r="C47" s="23">
        <f t="shared" si="4"/>
        <v>74</v>
      </c>
      <c r="D47" s="23">
        <f t="shared" si="4"/>
        <v>29</v>
      </c>
      <c r="E47" s="24"/>
      <c r="F47" s="15">
        <f t="shared" si="7"/>
        <v>125000</v>
      </c>
      <c r="G47" s="24"/>
      <c r="H47" s="24">
        <f t="shared" si="5"/>
        <v>255800.9242782669</v>
      </c>
      <c r="I47" s="24">
        <f t="shared" si="6"/>
        <v>3604389.3076575221</v>
      </c>
    </row>
    <row r="48" spans="3:9" ht="14.4" x14ac:dyDescent="0.3">
      <c r="C48" s="23">
        <f t="shared" si="4"/>
        <v>75</v>
      </c>
      <c r="D48" s="23">
        <f t="shared" si="4"/>
        <v>30</v>
      </c>
      <c r="E48" s="24"/>
      <c r="F48" s="15">
        <f t="shared" si="7"/>
        <v>125000</v>
      </c>
      <c r="G48" s="24"/>
      <c r="H48" s="24">
        <f t="shared" si="5"/>
        <v>262195.94738522352</v>
      </c>
      <c r="I48" s="24">
        <f t="shared" si="6"/>
        <v>3489041.7419498628</v>
      </c>
    </row>
    <row r="49" spans="3:9" ht="14.4" x14ac:dyDescent="0.3">
      <c r="C49" s="23">
        <f t="shared" si="4"/>
        <v>76</v>
      </c>
      <c r="D49" s="23">
        <f t="shared" si="4"/>
        <v>31</v>
      </c>
      <c r="E49" s="24"/>
      <c r="F49" s="15">
        <f t="shared" si="7"/>
        <v>125000</v>
      </c>
      <c r="G49" s="24"/>
      <c r="H49" s="24">
        <f t="shared" si="5"/>
        <v>268750.84606985416</v>
      </c>
      <c r="I49" s="24">
        <f t="shared" si="6"/>
        <v>3362439.8397586006</v>
      </c>
    </row>
    <row r="50" spans="3:9" ht="14.4" x14ac:dyDescent="0.3">
      <c r="C50" s="23">
        <f t="shared" si="4"/>
        <v>77</v>
      </c>
      <c r="D50" s="23">
        <f t="shared" si="4"/>
        <v>32</v>
      </c>
      <c r="E50" s="24"/>
      <c r="F50" s="15">
        <f t="shared" si="7"/>
        <v>125000</v>
      </c>
      <c r="G50" s="24"/>
      <c r="H50" s="24">
        <f t="shared" si="5"/>
        <v>275469.61722160043</v>
      </c>
      <c r="I50" s="24">
        <f t="shared" si="6"/>
        <v>3223961.2095837398</v>
      </c>
    </row>
    <row r="51" spans="3:9" ht="14.4" x14ac:dyDescent="0.3">
      <c r="C51" s="23">
        <f t="shared" si="4"/>
        <v>78</v>
      </c>
      <c r="D51" s="23">
        <f t="shared" si="4"/>
        <v>33</v>
      </c>
      <c r="E51" s="24"/>
      <c r="F51" s="15">
        <f t="shared" si="7"/>
        <v>125000</v>
      </c>
      <c r="G51" s="24"/>
      <c r="H51" s="24">
        <f t="shared" si="5"/>
        <v>282356.35765214043</v>
      </c>
      <c r="I51" s="24">
        <f t="shared" si="6"/>
        <v>3072954.0059235962</v>
      </c>
    </row>
    <row r="52" spans="3:9" ht="14.4" x14ac:dyDescent="0.3">
      <c r="C52" s="23">
        <f t="shared" ref="C52:D63" si="8">1+C51</f>
        <v>79</v>
      </c>
      <c r="D52" s="23">
        <f t="shared" si="8"/>
        <v>34</v>
      </c>
      <c r="E52" s="24"/>
      <c r="F52" s="15">
        <f t="shared" si="7"/>
        <v>125000</v>
      </c>
      <c r="G52" s="24"/>
      <c r="H52" s="24">
        <f t="shared" si="5"/>
        <v>289415.26659344399</v>
      </c>
      <c r="I52" s="24">
        <f t="shared" si="6"/>
        <v>2908735.6268530316</v>
      </c>
    </row>
    <row r="53" spans="3:9" ht="14.4" x14ac:dyDescent="0.3">
      <c r="C53" s="23">
        <f t="shared" si="8"/>
        <v>80</v>
      </c>
      <c r="D53" s="23">
        <f t="shared" si="8"/>
        <v>35</v>
      </c>
      <c r="E53" s="24"/>
      <c r="F53" s="15">
        <f t="shared" si="7"/>
        <v>125000</v>
      </c>
      <c r="G53" s="24"/>
      <c r="H53" s="24">
        <f t="shared" si="5"/>
        <v>296650.64825828001</v>
      </c>
      <c r="I53" s="24">
        <f t="shared" si="6"/>
        <v>2730591.3559785089</v>
      </c>
    </row>
    <row r="54" spans="3:9" ht="14.4" x14ac:dyDescent="0.3">
      <c r="C54" s="23">
        <f t="shared" si="8"/>
        <v>81</v>
      </c>
      <c r="D54" s="23">
        <f t="shared" si="8"/>
        <v>36</v>
      </c>
      <c r="F54" s="15">
        <f t="shared" si="7"/>
        <v>125000</v>
      </c>
      <c r="H54" s="24">
        <f t="shared" si="5"/>
        <v>304066.91446473706</v>
      </c>
      <c r="I54" s="24">
        <f t="shared" si="6"/>
        <v>2537772.9464397803</v>
      </c>
    </row>
    <row r="55" spans="3:9" ht="14.4" x14ac:dyDescent="0.3">
      <c r="C55" s="23">
        <f t="shared" si="8"/>
        <v>82</v>
      </c>
      <c r="D55" s="23">
        <f t="shared" si="8"/>
        <v>37</v>
      </c>
      <c r="F55" s="15">
        <f t="shared" si="7"/>
        <v>125000</v>
      </c>
      <c r="H55" s="24">
        <f t="shared" si="5"/>
        <v>311668.58732635545</v>
      </c>
      <c r="I55" s="24">
        <f t="shared" si="6"/>
        <v>2329497.1445314852</v>
      </c>
    </row>
    <row r="56" spans="3:9" ht="14.4" x14ac:dyDescent="0.3">
      <c r="C56" s="23">
        <f t="shared" si="8"/>
        <v>83</v>
      </c>
      <c r="D56" s="23">
        <f t="shared" si="8"/>
        <v>38</v>
      </c>
      <c r="F56" s="15">
        <f t="shared" si="7"/>
        <v>125000</v>
      </c>
      <c r="H56" s="24">
        <f t="shared" si="5"/>
        <v>319460.30200951424</v>
      </c>
      <c r="I56" s="24">
        <f t="shared" si="6"/>
        <v>2104944.1504174308</v>
      </c>
    </row>
    <row r="57" spans="3:9" ht="14.4" x14ac:dyDescent="0.3">
      <c r="C57" s="23">
        <f t="shared" si="8"/>
        <v>84</v>
      </c>
      <c r="D57" s="23">
        <f t="shared" si="8"/>
        <v>39</v>
      </c>
      <c r="F57" s="15">
        <f t="shared" si="7"/>
        <v>125000</v>
      </c>
      <c r="H57" s="24">
        <f t="shared" si="5"/>
        <v>327446.80955975212</v>
      </c>
      <c r="I57" s="24">
        <f t="shared" si="6"/>
        <v>1863256.0133056729</v>
      </c>
    </row>
    <row r="58" spans="3:9" ht="14.4" x14ac:dyDescent="0.3">
      <c r="C58" s="23">
        <f t="shared" si="8"/>
        <v>85</v>
      </c>
      <c r="D58" s="23">
        <f t="shared" si="8"/>
        <v>40</v>
      </c>
      <c r="F58" s="15">
        <f t="shared" si="7"/>
        <v>125000</v>
      </c>
      <c r="H58" s="24">
        <f t="shared" si="5"/>
        <v>335632.97979874589</v>
      </c>
      <c r="I58" s="24">
        <f t="shared" si="6"/>
        <v>1603534.9583435785</v>
      </c>
    </row>
    <row r="59" spans="3:9" ht="14.4" x14ac:dyDescent="0.3">
      <c r="C59" s="23">
        <f t="shared" si="8"/>
        <v>86</v>
      </c>
      <c r="D59" s="23">
        <f t="shared" si="8"/>
        <v>41</v>
      </c>
      <c r="F59" s="15">
        <f t="shared" si="7"/>
        <v>125000</v>
      </c>
      <c r="H59" s="24">
        <f t="shared" si="5"/>
        <v>344023.80429371452</v>
      </c>
      <c r="I59" s="24">
        <f t="shared" si="6"/>
        <v>1324841.642378604</v>
      </c>
    </row>
    <row r="60" spans="3:9" ht="14.4" x14ac:dyDescent="0.3">
      <c r="C60" s="23">
        <f t="shared" si="8"/>
        <v>87</v>
      </c>
      <c r="D60" s="23">
        <f t="shared" si="8"/>
        <v>42</v>
      </c>
      <c r="F60" s="15">
        <f t="shared" si="7"/>
        <v>125000</v>
      </c>
      <c r="H60" s="24">
        <f t="shared" si="5"/>
        <v>352624.3994010574</v>
      </c>
      <c r="I60" s="24">
        <f t="shared" si="6"/>
        <v>1026193.3356124406</v>
      </c>
    </row>
    <row r="61" spans="3:9" ht="14.4" x14ac:dyDescent="0.3">
      <c r="C61" s="23">
        <f t="shared" si="8"/>
        <v>88</v>
      </c>
      <c r="D61" s="23">
        <f t="shared" si="8"/>
        <v>43</v>
      </c>
      <c r="F61" s="15">
        <f t="shared" si="7"/>
        <v>125000</v>
      </c>
      <c r="H61" s="24">
        <f t="shared" si="5"/>
        <v>361440.00938608381</v>
      </c>
      <c r="I61" s="24">
        <f t="shared" si="6"/>
        <v>706562.02605321445</v>
      </c>
    </row>
    <row r="62" spans="3:9" ht="14.4" x14ac:dyDescent="0.3">
      <c r="C62" s="23">
        <f t="shared" si="8"/>
        <v>89</v>
      </c>
      <c r="D62" s="23">
        <f t="shared" si="8"/>
        <v>44</v>
      </c>
      <c r="F62" s="15">
        <f t="shared" si="7"/>
        <v>125000</v>
      </c>
      <c r="H62" s="24">
        <f t="shared" si="5"/>
        <v>370476.00962073583</v>
      </c>
      <c r="I62" s="24">
        <f t="shared" si="6"/>
        <v>364872.44354241999</v>
      </c>
    </row>
    <row r="63" spans="3:9" ht="14.4" x14ac:dyDescent="0.3">
      <c r="C63" s="23">
        <f t="shared" si="8"/>
        <v>90</v>
      </c>
      <c r="D63" s="23">
        <f t="shared" si="8"/>
        <v>45</v>
      </c>
      <c r="F63" s="15">
        <f t="shared" si="7"/>
        <v>125000</v>
      </c>
      <c r="H63" s="24">
        <f t="shared" si="5"/>
        <v>379737.90986125427</v>
      </c>
      <c r="I63" s="24">
        <f t="shared" si="6"/>
        <v>-1.8044374883174896E-9</v>
      </c>
    </row>
  </sheetData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ADA3-2F76-4F1B-8574-3F459228515A}">
  <dimension ref="A2:J84"/>
  <sheetViews>
    <sheetView zoomScale="115" zoomScaleNormal="115" workbookViewId="0">
      <selection activeCell="B58" sqref="B58"/>
    </sheetView>
  </sheetViews>
  <sheetFormatPr defaultColWidth="8.5546875" defaultRowHeight="14.4" x14ac:dyDescent="0.3"/>
  <cols>
    <col min="1" max="1" width="8.5546875" style="37"/>
    <col min="2" max="2" width="20.109375" style="37" customWidth="1"/>
    <col min="3" max="16384" width="8.5546875" style="37"/>
  </cols>
  <sheetData>
    <row r="2" spans="2:10" x14ac:dyDescent="0.3">
      <c r="B2" s="35" t="s">
        <v>43</v>
      </c>
      <c r="C2" s="36">
        <v>0.1</v>
      </c>
      <c r="D2" s="35"/>
      <c r="F2" s="35"/>
    </row>
    <row r="3" spans="2:10" x14ac:dyDescent="0.3">
      <c r="B3" s="38" t="s">
        <v>67</v>
      </c>
      <c r="C3" s="36">
        <v>0.3</v>
      </c>
    </row>
    <row r="4" spans="2:10" x14ac:dyDescent="0.3">
      <c r="I4" s="38"/>
    </row>
    <row r="5" spans="2:10" x14ac:dyDescent="0.3">
      <c r="C5" s="39">
        <v>0</v>
      </c>
      <c r="D5" s="39">
        <f>1+C5</f>
        <v>1</v>
      </c>
      <c r="E5" s="39">
        <f>1+D5</f>
        <v>2</v>
      </c>
      <c r="F5" s="39">
        <f>1+E5</f>
        <v>3</v>
      </c>
      <c r="G5" s="39">
        <f>1+F5</f>
        <v>4</v>
      </c>
      <c r="H5" s="39">
        <f>1+G5</f>
        <v>5</v>
      </c>
    </row>
    <row r="6" spans="2:10" x14ac:dyDescent="0.3">
      <c r="B6" s="37" t="s">
        <v>45</v>
      </c>
      <c r="C6" s="40"/>
      <c r="D6" s="41"/>
      <c r="E6" s="41"/>
      <c r="F6" s="41"/>
      <c r="G6" s="41"/>
      <c r="H6" s="40"/>
      <c r="I6" s="38"/>
    </row>
    <row r="7" spans="2:10" x14ac:dyDescent="0.3">
      <c r="B7" s="37" t="s">
        <v>46</v>
      </c>
      <c r="C7" s="40"/>
      <c r="D7" s="41"/>
      <c r="E7" s="41"/>
      <c r="F7" s="41"/>
      <c r="G7" s="41"/>
      <c r="H7" s="40"/>
      <c r="I7" s="38"/>
    </row>
    <row r="8" spans="2:10" x14ac:dyDescent="0.3">
      <c r="B8" s="37" t="s">
        <v>48</v>
      </c>
      <c r="C8" s="40"/>
      <c r="D8" s="41"/>
      <c r="E8" s="41"/>
      <c r="F8" s="41"/>
      <c r="G8" s="41"/>
      <c r="H8" s="40"/>
      <c r="J8" s="38"/>
    </row>
    <row r="9" spans="2:10" x14ac:dyDescent="0.3">
      <c r="B9" s="42" t="s">
        <v>49</v>
      </c>
      <c r="C9" s="43"/>
      <c r="D9" s="44"/>
      <c r="E9" s="44"/>
      <c r="F9" s="44"/>
      <c r="G9" s="44"/>
      <c r="H9" s="43"/>
    </row>
    <row r="10" spans="2:10" x14ac:dyDescent="0.3">
      <c r="B10" s="37" t="s">
        <v>50</v>
      </c>
      <c r="C10" s="40"/>
      <c r="D10" s="41"/>
      <c r="E10" s="41"/>
      <c r="F10" s="41"/>
      <c r="G10" s="41"/>
      <c r="H10" s="40"/>
    </row>
    <row r="11" spans="2:10" x14ac:dyDescent="0.3">
      <c r="B11" s="42" t="s">
        <v>51</v>
      </c>
      <c r="C11" s="43"/>
      <c r="D11" s="44"/>
      <c r="E11" s="44"/>
      <c r="F11" s="44"/>
      <c r="G11" s="44"/>
      <c r="H11" s="43"/>
    </row>
    <row r="12" spans="2:10" x14ac:dyDescent="0.3">
      <c r="B12" s="37" t="s">
        <v>52</v>
      </c>
      <c r="C12" s="40"/>
      <c r="D12" s="41"/>
      <c r="E12" s="41"/>
      <c r="F12" s="41"/>
      <c r="G12" s="41"/>
      <c r="H12" s="40"/>
    </row>
    <row r="13" spans="2:10" x14ac:dyDescent="0.3">
      <c r="C13" s="40"/>
      <c r="D13" s="40"/>
      <c r="E13" s="40"/>
      <c r="F13" s="40"/>
      <c r="G13" s="40"/>
      <c r="H13" s="40"/>
    </row>
    <row r="14" spans="2:10" x14ac:dyDescent="0.3">
      <c r="B14" s="37" t="s">
        <v>53</v>
      </c>
      <c r="C14" s="41"/>
      <c r="D14" s="41"/>
      <c r="E14" s="41"/>
      <c r="F14" s="41"/>
      <c r="G14" s="41"/>
      <c r="H14" s="40"/>
      <c r="I14" s="38"/>
    </row>
    <row r="15" spans="2:10" x14ac:dyDescent="0.3">
      <c r="B15" s="37" t="s">
        <v>49</v>
      </c>
      <c r="C15" s="41"/>
      <c r="D15" s="41"/>
      <c r="E15" s="41"/>
      <c r="F15" s="41"/>
      <c r="G15" s="41"/>
      <c r="H15" s="40"/>
      <c r="I15" s="38"/>
    </row>
    <row r="16" spans="2:10" x14ac:dyDescent="0.3">
      <c r="B16" s="37" t="s">
        <v>54</v>
      </c>
      <c r="C16" s="41"/>
      <c r="D16" s="41"/>
      <c r="E16" s="41"/>
      <c r="F16" s="41"/>
      <c r="G16" s="41"/>
      <c r="H16" s="40"/>
      <c r="I16" s="38"/>
    </row>
    <row r="17" spans="2:9" x14ac:dyDescent="0.3">
      <c r="B17" s="37" t="s">
        <v>55</v>
      </c>
      <c r="C17" s="41"/>
      <c r="D17" s="41"/>
      <c r="E17" s="41"/>
      <c r="F17" s="41"/>
      <c r="G17" s="41"/>
      <c r="H17" s="40"/>
      <c r="I17" s="38"/>
    </row>
    <row r="18" spans="2:9" x14ac:dyDescent="0.3">
      <c r="C18" s="41"/>
      <c r="D18" s="41"/>
      <c r="E18" s="41"/>
      <c r="F18" s="41"/>
      <c r="G18" s="41"/>
      <c r="H18" s="40"/>
    </row>
    <row r="19" spans="2:9" x14ac:dyDescent="0.3">
      <c r="B19" s="38" t="s">
        <v>68</v>
      </c>
    </row>
    <row r="20" spans="2:9" x14ac:dyDescent="0.3">
      <c r="B20" s="37" t="s">
        <v>56</v>
      </c>
      <c r="D20" s="45"/>
      <c r="E20" s="45"/>
      <c r="F20" s="45"/>
      <c r="G20" s="45"/>
      <c r="H20" s="45"/>
      <c r="I20" s="38"/>
    </row>
    <row r="21" spans="2:9" x14ac:dyDescent="0.3">
      <c r="D21" s="45"/>
      <c r="E21" s="45"/>
      <c r="F21" s="45"/>
      <c r="G21" s="45"/>
      <c r="H21" s="45"/>
    </row>
    <row r="22" spans="2:9" x14ac:dyDescent="0.3">
      <c r="B22" s="37" t="s">
        <v>57</v>
      </c>
      <c r="D22" s="45"/>
      <c r="E22" s="45"/>
      <c r="F22" s="45"/>
      <c r="G22" s="45"/>
      <c r="H22" s="45"/>
      <c r="I22" s="38"/>
    </row>
    <row r="23" spans="2:9" x14ac:dyDescent="0.3">
      <c r="B23" s="37" t="s">
        <v>58</v>
      </c>
      <c r="D23" s="45"/>
      <c r="E23" s="45"/>
      <c r="F23" s="45"/>
      <c r="G23" s="45"/>
      <c r="H23" s="45"/>
    </row>
    <row r="25" spans="2:9" x14ac:dyDescent="0.3">
      <c r="B25" s="37" t="s">
        <v>59</v>
      </c>
    </row>
    <row r="27" spans="2:9" x14ac:dyDescent="0.3">
      <c r="C27" s="39">
        <v>0</v>
      </c>
      <c r="D27" s="39">
        <f>1+C27</f>
        <v>1</v>
      </c>
      <c r="E27" s="39">
        <f>1+D27</f>
        <v>2</v>
      </c>
      <c r="F27" s="39">
        <f>1+E27</f>
        <v>3</v>
      </c>
      <c r="G27" s="39">
        <f>1+F27</f>
        <v>4</v>
      </c>
      <c r="H27" s="39">
        <f>1+G27</f>
        <v>5</v>
      </c>
    </row>
    <row r="28" spans="2:9" x14ac:dyDescent="0.3">
      <c r="B28" s="37" t="s">
        <v>52</v>
      </c>
      <c r="C28" s="41"/>
      <c r="D28" s="41"/>
      <c r="E28" s="41"/>
      <c r="F28" s="41"/>
      <c r="G28" s="41"/>
      <c r="H28" s="41"/>
    </row>
    <row r="29" spans="2:9" x14ac:dyDescent="0.3">
      <c r="B29" s="37" t="s">
        <v>49</v>
      </c>
      <c r="C29" s="41"/>
      <c r="D29" s="41"/>
      <c r="E29" s="41"/>
      <c r="F29" s="41"/>
      <c r="G29" s="41"/>
      <c r="H29" s="41"/>
    </row>
    <row r="30" spans="2:9" x14ac:dyDescent="0.3">
      <c r="B30" s="37" t="s">
        <v>53</v>
      </c>
      <c r="C30" s="41"/>
      <c r="D30" s="41"/>
      <c r="E30" s="41"/>
      <c r="F30" s="41"/>
      <c r="G30" s="41"/>
      <c r="H30" s="41"/>
    </row>
    <row r="31" spans="2:9" x14ac:dyDescent="0.3">
      <c r="B31" s="37" t="s">
        <v>60</v>
      </c>
      <c r="C31" s="41"/>
      <c r="D31" s="41"/>
      <c r="E31" s="41"/>
      <c r="F31" s="41"/>
      <c r="G31" s="41"/>
      <c r="H31" s="41"/>
    </row>
    <row r="32" spans="2:9" x14ac:dyDescent="0.3">
      <c r="B32" s="42" t="s">
        <v>58</v>
      </c>
      <c r="C32" s="44"/>
      <c r="D32" s="44"/>
      <c r="E32" s="44"/>
      <c r="F32" s="44"/>
      <c r="G32" s="44"/>
      <c r="H32" s="44"/>
    </row>
    <row r="33" spans="1:8" x14ac:dyDescent="0.3">
      <c r="A33" s="37" t="s">
        <v>21</v>
      </c>
      <c r="B33" s="46" t="s">
        <v>61</v>
      </c>
      <c r="C33" s="47"/>
      <c r="D33" s="47"/>
      <c r="E33" s="47"/>
      <c r="F33" s="47"/>
      <c r="G33" s="47"/>
      <c r="H33" s="47"/>
    </row>
    <row r="34" spans="1:8" x14ac:dyDescent="0.3">
      <c r="A34" s="37" t="s">
        <v>24</v>
      </c>
      <c r="B34" s="48" t="s">
        <v>62</v>
      </c>
      <c r="C34" s="49"/>
      <c r="D34" s="49"/>
      <c r="E34" s="49"/>
      <c r="F34" s="49"/>
      <c r="G34" s="49"/>
      <c r="H34" s="49"/>
    </row>
    <row r="35" spans="1:8" x14ac:dyDescent="0.3">
      <c r="B35" s="50" t="s">
        <v>63</v>
      </c>
      <c r="C35" s="49"/>
      <c r="D35" s="49"/>
      <c r="E35" s="49"/>
      <c r="F35" s="49"/>
      <c r="G35" s="49"/>
      <c r="H35" s="49"/>
    </row>
    <row r="36" spans="1:8" x14ac:dyDescent="0.3">
      <c r="A36" s="37" t="s">
        <v>64</v>
      </c>
      <c r="B36" s="51" t="s">
        <v>65</v>
      </c>
      <c r="C36" s="52"/>
      <c r="D36" s="40"/>
      <c r="E36" s="40"/>
      <c r="F36" s="40"/>
      <c r="G36" s="40"/>
      <c r="H36" s="40"/>
    </row>
    <row r="39" spans="1:8" x14ac:dyDescent="0.3">
      <c r="C39" s="53"/>
      <c r="D39" s="54"/>
    </row>
    <row r="40" spans="1:8" x14ac:dyDescent="0.3">
      <c r="C40" s="55"/>
      <c r="D40" s="54"/>
    </row>
    <row r="41" spans="1:8" x14ac:dyDescent="0.3">
      <c r="C41" s="55"/>
      <c r="D41" s="54"/>
    </row>
    <row r="42" spans="1:8" x14ac:dyDescent="0.3">
      <c r="C42" s="55"/>
      <c r="D42" s="54"/>
    </row>
    <row r="43" spans="1:8" x14ac:dyDescent="0.3">
      <c r="C43" s="55"/>
      <c r="D43" s="54"/>
    </row>
    <row r="44" spans="1:8" x14ac:dyDescent="0.3">
      <c r="C44" s="55"/>
      <c r="D44" s="54"/>
    </row>
    <row r="45" spans="1:8" x14ac:dyDescent="0.3">
      <c r="C45" s="55"/>
      <c r="D45" s="54"/>
    </row>
    <row r="46" spans="1:8" x14ac:dyDescent="0.3">
      <c r="C46" s="55"/>
      <c r="D46" s="54"/>
    </row>
    <row r="47" spans="1:8" x14ac:dyDescent="0.3">
      <c r="C47" s="55"/>
      <c r="D47" s="54"/>
    </row>
    <row r="48" spans="1:8" x14ac:dyDescent="0.3">
      <c r="C48" s="55"/>
      <c r="D48" s="54"/>
    </row>
    <row r="49" spans="3:4" x14ac:dyDescent="0.3">
      <c r="C49" s="55"/>
      <c r="D49" s="54"/>
    </row>
    <row r="50" spans="3:4" x14ac:dyDescent="0.3">
      <c r="C50" s="55"/>
      <c r="D50" s="54"/>
    </row>
    <row r="51" spans="3:4" x14ac:dyDescent="0.3">
      <c r="C51" s="55"/>
      <c r="D51" s="54"/>
    </row>
    <row r="52" spans="3:4" x14ac:dyDescent="0.3">
      <c r="C52" s="55"/>
      <c r="D52" s="54"/>
    </row>
    <row r="53" spans="3:4" x14ac:dyDescent="0.3">
      <c r="C53" s="55"/>
      <c r="D53" s="54"/>
    </row>
    <row r="54" spans="3:4" x14ac:dyDescent="0.3">
      <c r="C54" s="55"/>
      <c r="D54" s="54"/>
    </row>
    <row r="55" spans="3:4" x14ac:dyDescent="0.3">
      <c r="C55" s="55"/>
      <c r="D55" s="54"/>
    </row>
    <row r="56" spans="3:4" x14ac:dyDescent="0.3">
      <c r="C56" s="55"/>
      <c r="D56" s="54"/>
    </row>
    <row r="57" spans="3:4" x14ac:dyDescent="0.3">
      <c r="C57" s="55"/>
      <c r="D57" s="54"/>
    </row>
    <row r="58" spans="3:4" x14ac:dyDescent="0.3">
      <c r="C58" s="55"/>
      <c r="D58" s="54"/>
    </row>
    <row r="59" spans="3:4" x14ac:dyDescent="0.3">
      <c r="C59" s="55"/>
      <c r="D59" s="54"/>
    </row>
    <row r="60" spans="3:4" x14ac:dyDescent="0.3">
      <c r="C60" s="55"/>
      <c r="D60" s="54"/>
    </row>
    <row r="61" spans="3:4" x14ac:dyDescent="0.3">
      <c r="C61" s="55"/>
      <c r="D61" s="54"/>
    </row>
    <row r="62" spans="3:4" x14ac:dyDescent="0.3">
      <c r="C62" s="55"/>
      <c r="D62" s="54"/>
    </row>
    <row r="63" spans="3:4" x14ac:dyDescent="0.3">
      <c r="C63" s="55"/>
      <c r="D63" s="54"/>
    </row>
    <row r="64" spans="3:4" x14ac:dyDescent="0.3">
      <c r="C64" s="55"/>
      <c r="D64" s="54"/>
    </row>
    <row r="65" spans="3:4" x14ac:dyDescent="0.3">
      <c r="C65" s="55"/>
      <c r="D65" s="54"/>
    </row>
    <row r="66" spans="3:4" x14ac:dyDescent="0.3">
      <c r="C66" s="55"/>
      <c r="D66" s="54"/>
    </row>
    <row r="67" spans="3:4" x14ac:dyDescent="0.3">
      <c r="C67" s="55"/>
      <c r="D67" s="54"/>
    </row>
    <row r="68" spans="3:4" x14ac:dyDescent="0.3">
      <c r="C68" s="55"/>
      <c r="D68" s="54"/>
    </row>
    <row r="69" spans="3:4" x14ac:dyDescent="0.3">
      <c r="C69" s="55"/>
      <c r="D69" s="54"/>
    </row>
    <row r="70" spans="3:4" x14ac:dyDescent="0.3">
      <c r="C70" s="55"/>
      <c r="D70" s="54"/>
    </row>
    <row r="71" spans="3:4" x14ac:dyDescent="0.3">
      <c r="C71" s="55"/>
      <c r="D71" s="54"/>
    </row>
    <row r="72" spans="3:4" x14ac:dyDescent="0.3">
      <c r="C72" s="55"/>
      <c r="D72" s="54"/>
    </row>
    <row r="73" spans="3:4" x14ac:dyDescent="0.3">
      <c r="C73" s="55"/>
      <c r="D73" s="54"/>
    </row>
    <row r="74" spans="3:4" x14ac:dyDescent="0.3">
      <c r="C74" s="55"/>
      <c r="D74" s="54"/>
    </row>
    <row r="75" spans="3:4" x14ac:dyDescent="0.3">
      <c r="C75" s="55"/>
      <c r="D75" s="54"/>
    </row>
    <row r="76" spans="3:4" x14ac:dyDescent="0.3">
      <c r="C76" s="55"/>
      <c r="D76" s="54"/>
    </row>
    <row r="77" spans="3:4" x14ac:dyDescent="0.3">
      <c r="C77" s="55"/>
      <c r="D77" s="54"/>
    </row>
    <row r="78" spans="3:4" x14ac:dyDescent="0.3">
      <c r="C78" s="55"/>
      <c r="D78" s="54"/>
    </row>
    <row r="79" spans="3:4" x14ac:dyDescent="0.3">
      <c r="C79" s="55"/>
      <c r="D79" s="54"/>
    </row>
    <row r="80" spans="3:4" x14ac:dyDescent="0.3">
      <c r="C80" s="55"/>
      <c r="D80" s="54"/>
    </row>
    <row r="81" spans="3:4" x14ac:dyDescent="0.3">
      <c r="C81" s="55"/>
      <c r="D81" s="54"/>
    </row>
    <row r="82" spans="3:4" x14ac:dyDescent="0.3">
      <c r="C82" s="55"/>
      <c r="D82" s="54"/>
    </row>
    <row r="83" spans="3:4" x14ac:dyDescent="0.3">
      <c r="C83" s="55"/>
      <c r="D83" s="54"/>
    </row>
    <row r="84" spans="3:4" x14ac:dyDescent="0.3">
      <c r="C84" s="55"/>
      <c r="D84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60C1-2857-43F8-87C0-C03A60C61571}">
  <dimension ref="A2:I82"/>
  <sheetViews>
    <sheetView tabSelected="1" topLeftCell="A22" zoomScale="130" zoomScaleNormal="130" zoomScalePageLayoutView="130" workbookViewId="0">
      <selection activeCell="H39" sqref="H39"/>
    </sheetView>
  </sheetViews>
  <sheetFormatPr defaultColWidth="8.5546875" defaultRowHeight="14.4" x14ac:dyDescent="0.3"/>
  <cols>
    <col min="1" max="1" width="8.5546875" style="37"/>
    <col min="2" max="2" width="20.109375" style="37" customWidth="1"/>
    <col min="3" max="16384" width="8.5546875" style="37"/>
  </cols>
  <sheetData>
    <row r="2" spans="2:9" x14ac:dyDescent="0.3">
      <c r="B2" s="35" t="s">
        <v>43</v>
      </c>
      <c r="C2" s="36">
        <v>0.1</v>
      </c>
      <c r="D2" s="35"/>
      <c r="F2" s="35"/>
    </row>
    <row r="4" spans="2:9" x14ac:dyDescent="0.3">
      <c r="I4" s="38" t="s">
        <v>44</v>
      </c>
    </row>
    <row r="5" spans="2:9" x14ac:dyDescent="0.3">
      <c r="C5" s="39">
        <v>0</v>
      </c>
      <c r="D5" s="39">
        <f>1+C5</f>
        <v>1</v>
      </c>
      <c r="E5" s="39">
        <f>1+D5</f>
        <v>2</v>
      </c>
      <c r="F5" s="39">
        <f>1+E5</f>
        <v>3</v>
      </c>
      <c r="G5" s="39">
        <f>1+F5</f>
        <v>4</v>
      </c>
      <c r="H5" s="39">
        <f>1+G5</f>
        <v>5</v>
      </c>
    </row>
    <row r="6" spans="2:9" x14ac:dyDescent="0.3">
      <c r="B6" s="37" t="s">
        <v>45</v>
      </c>
      <c r="C6" s="40"/>
      <c r="D6" s="41">
        <v>80</v>
      </c>
      <c r="E6" s="41">
        <v>80</v>
      </c>
      <c r="F6" s="41">
        <v>80</v>
      </c>
      <c r="G6" s="41">
        <v>80</v>
      </c>
      <c r="H6" s="40"/>
    </row>
    <row r="7" spans="2:9" x14ac:dyDescent="0.3">
      <c r="B7" s="37" t="s">
        <v>46</v>
      </c>
      <c r="C7" s="40"/>
      <c r="D7" s="41">
        <v>50</v>
      </c>
      <c r="E7" s="41">
        <v>50</v>
      </c>
      <c r="F7" s="41">
        <v>50</v>
      </c>
      <c r="G7" s="41">
        <v>50</v>
      </c>
      <c r="H7" s="40"/>
      <c r="I7" s="38" t="s">
        <v>47</v>
      </c>
    </row>
    <row r="8" spans="2:9" x14ac:dyDescent="0.3">
      <c r="B8" s="37" t="s">
        <v>48</v>
      </c>
      <c r="C8" s="40"/>
      <c r="D8" s="41">
        <f>0.12*D6</f>
        <v>9.6</v>
      </c>
      <c r="E8" s="41">
        <f>0.12*E6</f>
        <v>9.6</v>
      </c>
      <c r="F8" s="41">
        <f>0.12*F6</f>
        <v>9.6</v>
      </c>
      <c r="G8" s="41">
        <f>0.12*G6</f>
        <v>9.6</v>
      </c>
      <c r="H8" s="40"/>
    </row>
    <row r="9" spans="2:9" x14ac:dyDescent="0.3">
      <c r="B9" s="42" t="s">
        <v>49</v>
      </c>
      <c r="C9" s="43"/>
      <c r="D9" s="44">
        <f>+D15</f>
        <v>10</v>
      </c>
      <c r="E9" s="44">
        <f>+E15</f>
        <v>10</v>
      </c>
      <c r="F9" s="44">
        <f>+F15</f>
        <v>10</v>
      </c>
      <c r="G9" s="44">
        <f>+G15</f>
        <v>10</v>
      </c>
      <c r="H9" s="43"/>
    </row>
    <row r="10" spans="2:9" x14ac:dyDescent="0.3">
      <c r="B10" s="37" t="s">
        <v>50</v>
      </c>
      <c r="C10" s="40"/>
      <c r="D10" s="41">
        <f>+D6-D7-D8-D9</f>
        <v>10.399999999999999</v>
      </c>
      <c r="E10" s="41">
        <f>+E6-E7-E8-E9</f>
        <v>10.399999999999999</v>
      </c>
      <c r="F10" s="41">
        <f>+F6-F7-F8-F9</f>
        <v>10.399999999999999</v>
      </c>
      <c r="G10" s="41">
        <f>+G6-G7-G8-G9</f>
        <v>10.399999999999999</v>
      </c>
      <c r="H10" s="40"/>
    </row>
    <row r="11" spans="2:9" x14ac:dyDescent="0.3">
      <c r="B11" s="42" t="s">
        <v>51</v>
      </c>
      <c r="C11" s="43"/>
      <c r="D11" s="44">
        <f>0.3*D10</f>
        <v>3.1199999999999997</v>
      </c>
      <c r="E11" s="44">
        <f>0.3*E10</f>
        <v>3.1199999999999997</v>
      </c>
      <c r="F11" s="44">
        <f>0.3*F10</f>
        <v>3.1199999999999997</v>
      </c>
      <c r="G11" s="44">
        <f>0.3*G10</f>
        <v>3.1199999999999997</v>
      </c>
      <c r="H11" s="43"/>
    </row>
    <row r="12" spans="2:9" x14ac:dyDescent="0.3">
      <c r="B12" s="37" t="s">
        <v>52</v>
      </c>
      <c r="C12" s="40"/>
      <c r="D12" s="41">
        <f>+D10-D11</f>
        <v>7.2799999999999994</v>
      </c>
      <c r="E12" s="41">
        <f>+E10-E11</f>
        <v>7.2799999999999994</v>
      </c>
      <c r="F12" s="41">
        <f>+F10-F11</f>
        <v>7.2799999999999994</v>
      </c>
      <c r="G12" s="41">
        <f>+G10-G11</f>
        <v>7.2799999999999994</v>
      </c>
      <c r="H12" s="40"/>
    </row>
    <row r="13" spans="2:9" x14ac:dyDescent="0.3">
      <c r="C13" s="40"/>
      <c r="D13" s="40"/>
      <c r="E13" s="40"/>
      <c r="F13" s="40"/>
      <c r="G13" s="40"/>
      <c r="H13" s="40"/>
    </row>
    <row r="14" spans="2:9" x14ac:dyDescent="0.3">
      <c r="B14" s="37" t="s">
        <v>53</v>
      </c>
      <c r="C14" s="41">
        <v>60</v>
      </c>
      <c r="D14" s="41"/>
      <c r="E14" s="41"/>
      <c r="F14" s="41"/>
      <c r="G14" s="41"/>
      <c r="H14" s="40"/>
    </row>
    <row r="15" spans="2:9" x14ac:dyDescent="0.3">
      <c r="B15" s="37" t="s">
        <v>49</v>
      </c>
      <c r="C15" s="41"/>
      <c r="D15" s="41">
        <f>+$C$14/6</f>
        <v>10</v>
      </c>
      <c r="E15" s="41">
        <f>+$C$14/6</f>
        <v>10</v>
      </c>
      <c r="F15" s="41">
        <f>+$C$14/6</f>
        <v>10</v>
      </c>
      <c r="G15" s="41">
        <f>+$C$14/6</f>
        <v>10</v>
      </c>
      <c r="H15" s="40"/>
    </row>
    <row r="16" spans="2:9" x14ac:dyDescent="0.3">
      <c r="B16" s="37" t="s">
        <v>54</v>
      </c>
      <c r="C16" s="41">
        <f>+C14</f>
        <v>60</v>
      </c>
      <c r="D16" s="41">
        <f>+C16-D15</f>
        <v>50</v>
      </c>
      <c r="E16" s="41">
        <f>+D16-E15</f>
        <v>40</v>
      </c>
      <c r="F16" s="41">
        <f>+E16-F15</f>
        <v>30</v>
      </c>
      <c r="G16" s="41">
        <f>+F16-G15</f>
        <v>20</v>
      </c>
      <c r="H16" s="40"/>
    </row>
    <row r="17" spans="1:8" x14ac:dyDescent="0.3">
      <c r="B17" s="37" t="s">
        <v>55</v>
      </c>
      <c r="C17" s="41"/>
      <c r="D17" s="41"/>
      <c r="E17" s="41"/>
      <c r="F17" s="41"/>
      <c r="G17" s="41">
        <f>25-0.3*(25-20)</f>
        <v>23.5</v>
      </c>
      <c r="H17" s="40"/>
    </row>
    <row r="19" spans="1:8" x14ac:dyDescent="0.3">
      <c r="B19" s="37" t="s">
        <v>56</v>
      </c>
      <c r="D19" s="45">
        <f>100%*D7</f>
        <v>50</v>
      </c>
      <c r="E19" s="45">
        <f>100%*E7</f>
        <v>50</v>
      </c>
      <c r="F19" s="45">
        <f>100%*F7</f>
        <v>50</v>
      </c>
      <c r="G19" s="45">
        <f>100%*G7</f>
        <v>50</v>
      </c>
      <c r="H19" s="45"/>
    </row>
    <row r="20" spans="1:8" x14ac:dyDescent="0.3">
      <c r="B20" s="37" t="s">
        <v>57</v>
      </c>
      <c r="D20" s="45">
        <f>-D19</f>
        <v>-50</v>
      </c>
      <c r="E20" s="45">
        <f>-E19</f>
        <v>-50</v>
      </c>
      <c r="F20" s="45">
        <f>-F19</f>
        <v>-50</v>
      </c>
      <c r="G20" s="45">
        <f>-G19</f>
        <v>-50</v>
      </c>
      <c r="H20" s="45"/>
    </row>
    <row r="21" spans="1:8" x14ac:dyDescent="0.3">
      <c r="B21" s="37" t="s">
        <v>58</v>
      </c>
      <c r="D21" s="45">
        <f>+D20-C20</f>
        <v>-50</v>
      </c>
      <c r="E21" s="45">
        <f>+E20-D20</f>
        <v>0</v>
      </c>
      <c r="F21" s="45">
        <f>+F20-E20</f>
        <v>0</v>
      </c>
      <c r="G21" s="45">
        <f>+G20-F20</f>
        <v>0</v>
      </c>
      <c r="H21" s="45">
        <f>+H20-G20</f>
        <v>50</v>
      </c>
    </row>
    <row r="23" spans="1:8" x14ac:dyDescent="0.3">
      <c r="B23" s="37" t="s">
        <v>59</v>
      </c>
    </row>
    <row r="25" spans="1:8" x14ac:dyDescent="0.3">
      <c r="C25" s="39">
        <v>0</v>
      </c>
      <c r="D25" s="39">
        <f>1+C25</f>
        <v>1</v>
      </c>
      <c r="E25" s="39">
        <f>1+D25</f>
        <v>2</v>
      </c>
      <c r="F25" s="39">
        <f>1+E25</f>
        <v>3</v>
      </c>
      <c r="G25" s="39">
        <f>1+F25</f>
        <v>4</v>
      </c>
      <c r="H25" s="39">
        <f>1+G25</f>
        <v>5</v>
      </c>
    </row>
    <row r="26" spans="1:8" x14ac:dyDescent="0.3">
      <c r="B26" s="37" t="s">
        <v>52</v>
      </c>
      <c r="C26" s="41">
        <f t="shared" ref="C26:H26" si="0">+C12</f>
        <v>0</v>
      </c>
      <c r="D26" s="41">
        <f t="shared" si="0"/>
        <v>7.2799999999999994</v>
      </c>
      <c r="E26" s="41">
        <f t="shared" si="0"/>
        <v>7.2799999999999994</v>
      </c>
      <c r="F26" s="41">
        <f t="shared" si="0"/>
        <v>7.2799999999999994</v>
      </c>
      <c r="G26" s="41">
        <f t="shared" si="0"/>
        <v>7.2799999999999994</v>
      </c>
      <c r="H26" s="41">
        <f t="shared" si="0"/>
        <v>0</v>
      </c>
    </row>
    <row r="27" spans="1:8" x14ac:dyDescent="0.3">
      <c r="B27" s="37" t="s">
        <v>49</v>
      </c>
      <c r="C27" s="41">
        <f t="shared" ref="C27:H27" si="1">+C15</f>
        <v>0</v>
      </c>
      <c r="D27" s="41">
        <f t="shared" si="1"/>
        <v>10</v>
      </c>
      <c r="E27" s="41">
        <f t="shared" si="1"/>
        <v>10</v>
      </c>
      <c r="F27" s="41">
        <f t="shared" si="1"/>
        <v>10</v>
      </c>
      <c r="G27" s="41">
        <f t="shared" si="1"/>
        <v>10</v>
      </c>
      <c r="H27" s="41">
        <f t="shared" si="1"/>
        <v>0</v>
      </c>
    </row>
    <row r="28" spans="1:8" x14ac:dyDescent="0.3">
      <c r="B28" s="37" t="s">
        <v>53</v>
      </c>
      <c r="C28" s="41">
        <f>+C14</f>
        <v>60</v>
      </c>
      <c r="D28" s="41"/>
      <c r="E28" s="41"/>
      <c r="F28" s="41"/>
      <c r="G28" s="41"/>
      <c r="H28" s="41"/>
    </row>
    <row r="29" spans="1:8" x14ac:dyDescent="0.3">
      <c r="B29" s="37" t="s">
        <v>60</v>
      </c>
      <c r="C29" s="41"/>
      <c r="D29" s="41"/>
      <c r="E29" s="41"/>
      <c r="F29" s="41"/>
      <c r="G29" s="41">
        <f>+G17</f>
        <v>23.5</v>
      </c>
      <c r="H29" s="41"/>
    </row>
    <row r="30" spans="1:8" x14ac:dyDescent="0.3">
      <c r="B30" s="42" t="s">
        <v>58</v>
      </c>
      <c r="C30" s="44">
        <f t="shared" ref="C30:H30" si="2">+C21</f>
        <v>0</v>
      </c>
      <c r="D30" s="44">
        <f t="shared" si="2"/>
        <v>-50</v>
      </c>
      <c r="E30" s="44">
        <f t="shared" si="2"/>
        <v>0</v>
      </c>
      <c r="F30" s="44">
        <f t="shared" si="2"/>
        <v>0</v>
      </c>
      <c r="G30" s="44">
        <f t="shared" si="2"/>
        <v>0</v>
      </c>
      <c r="H30" s="44">
        <f t="shared" si="2"/>
        <v>50</v>
      </c>
    </row>
    <row r="31" spans="1:8" x14ac:dyDescent="0.3">
      <c r="A31" s="37" t="s">
        <v>21</v>
      </c>
      <c r="B31" s="46" t="s">
        <v>61</v>
      </c>
      <c r="C31" s="47">
        <f t="shared" ref="C31:H31" si="3">+C26+C27-C28+C29-C30</f>
        <v>-60</v>
      </c>
      <c r="D31" s="47">
        <f t="shared" si="3"/>
        <v>67.28</v>
      </c>
      <c r="E31" s="47">
        <f t="shared" si="3"/>
        <v>17.28</v>
      </c>
      <c r="F31" s="47">
        <f t="shared" si="3"/>
        <v>17.28</v>
      </c>
      <c r="G31" s="47">
        <f t="shared" si="3"/>
        <v>40.78</v>
      </c>
      <c r="H31" s="47">
        <f t="shared" si="3"/>
        <v>-50</v>
      </c>
    </row>
    <row r="32" spans="1:8" x14ac:dyDescent="0.3">
      <c r="A32" s="37" t="s">
        <v>24</v>
      </c>
      <c r="B32" s="48" t="s">
        <v>62</v>
      </c>
      <c r="C32" s="49">
        <f t="shared" ref="C32:H32" si="4">+C31/(1+$C$2)^C25</f>
        <v>-60</v>
      </c>
      <c r="D32" s="49">
        <f t="shared" si="4"/>
        <v>61.163636363636357</v>
      </c>
      <c r="E32" s="49">
        <f t="shared" si="4"/>
        <v>14.280991735537189</v>
      </c>
      <c r="F32" s="49">
        <f t="shared" si="4"/>
        <v>12.982719759579261</v>
      </c>
      <c r="G32" s="49">
        <f t="shared" si="4"/>
        <v>27.853288709787577</v>
      </c>
      <c r="H32" s="49">
        <f t="shared" si="4"/>
        <v>-31.046066152957749</v>
      </c>
    </row>
    <row r="33" spans="1:8" x14ac:dyDescent="0.3">
      <c r="B33" s="50" t="s">
        <v>63</v>
      </c>
      <c r="C33" s="49">
        <f>SUM(C32:H32)</f>
        <v>25.234570415582638</v>
      </c>
      <c r="D33" s="49"/>
      <c r="E33" s="49"/>
      <c r="F33" s="49"/>
      <c r="G33" s="49"/>
      <c r="H33" s="49"/>
    </row>
    <row r="34" spans="1:8" x14ac:dyDescent="0.3">
      <c r="A34" s="37" t="s">
        <v>64</v>
      </c>
      <c r="B34" s="51" t="s">
        <v>65</v>
      </c>
      <c r="C34" s="52">
        <f>IRR(C31:H31)</f>
        <v>0.48267253720866288</v>
      </c>
      <c r="D34" s="40"/>
      <c r="E34" s="40"/>
      <c r="F34" s="40"/>
      <c r="G34" s="40"/>
      <c r="H34" s="40"/>
    </row>
    <row r="35" spans="1:8" x14ac:dyDescent="0.3">
      <c r="B35" s="37" t="s">
        <v>66</v>
      </c>
    </row>
    <row r="37" spans="1:8" x14ac:dyDescent="0.3">
      <c r="C37" s="53"/>
      <c r="D37" s="54"/>
    </row>
    <row r="38" spans="1:8" x14ac:dyDescent="0.3">
      <c r="C38" s="55"/>
      <c r="D38" s="54"/>
    </row>
    <row r="39" spans="1:8" x14ac:dyDescent="0.3">
      <c r="C39" s="55"/>
      <c r="D39" s="54"/>
    </row>
    <row r="40" spans="1:8" x14ac:dyDescent="0.3">
      <c r="C40" s="55"/>
      <c r="D40" s="54"/>
    </row>
    <row r="41" spans="1:8" x14ac:dyDescent="0.3">
      <c r="C41" s="55"/>
      <c r="D41" s="54"/>
    </row>
    <row r="42" spans="1:8" x14ac:dyDescent="0.3">
      <c r="C42" s="55"/>
      <c r="D42" s="54"/>
    </row>
    <row r="43" spans="1:8" x14ac:dyDescent="0.3">
      <c r="C43" s="55"/>
      <c r="D43" s="54"/>
    </row>
    <row r="44" spans="1:8" x14ac:dyDescent="0.3">
      <c r="C44" s="55"/>
      <c r="D44" s="54"/>
    </row>
    <row r="45" spans="1:8" x14ac:dyDescent="0.3">
      <c r="C45" s="55"/>
      <c r="D45" s="54"/>
    </row>
    <row r="46" spans="1:8" x14ac:dyDescent="0.3">
      <c r="C46" s="55"/>
      <c r="D46" s="54"/>
    </row>
    <row r="47" spans="1:8" x14ac:dyDescent="0.3">
      <c r="C47" s="55"/>
      <c r="D47" s="54"/>
    </row>
    <row r="48" spans="1:8" x14ac:dyDescent="0.3">
      <c r="C48" s="55"/>
      <c r="D48" s="54"/>
    </row>
    <row r="49" spans="3:4" x14ac:dyDescent="0.3">
      <c r="C49" s="55"/>
      <c r="D49" s="54"/>
    </row>
    <row r="50" spans="3:4" x14ac:dyDescent="0.3">
      <c r="C50" s="55"/>
      <c r="D50" s="54"/>
    </row>
    <row r="51" spans="3:4" x14ac:dyDescent="0.3">
      <c r="C51" s="55"/>
      <c r="D51" s="54"/>
    </row>
    <row r="52" spans="3:4" x14ac:dyDescent="0.3">
      <c r="C52" s="55"/>
      <c r="D52" s="54"/>
    </row>
    <row r="53" spans="3:4" x14ac:dyDescent="0.3">
      <c r="C53" s="55"/>
      <c r="D53" s="54"/>
    </row>
    <row r="54" spans="3:4" x14ac:dyDescent="0.3">
      <c r="C54" s="55"/>
      <c r="D54" s="54"/>
    </row>
    <row r="55" spans="3:4" x14ac:dyDescent="0.3">
      <c r="C55" s="55"/>
      <c r="D55" s="54"/>
    </row>
    <row r="56" spans="3:4" x14ac:dyDescent="0.3">
      <c r="C56" s="55"/>
      <c r="D56" s="54"/>
    </row>
    <row r="57" spans="3:4" x14ac:dyDescent="0.3">
      <c r="C57" s="55"/>
      <c r="D57" s="54"/>
    </row>
    <row r="58" spans="3:4" x14ac:dyDescent="0.3">
      <c r="C58" s="55"/>
      <c r="D58" s="54"/>
    </row>
    <row r="59" spans="3:4" x14ac:dyDescent="0.3">
      <c r="C59" s="55"/>
      <c r="D59" s="54"/>
    </row>
    <row r="60" spans="3:4" x14ac:dyDescent="0.3">
      <c r="C60" s="55"/>
      <c r="D60" s="54"/>
    </row>
    <row r="61" spans="3:4" x14ac:dyDescent="0.3">
      <c r="C61" s="55"/>
      <c r="D61" s="54"/>
    </row>
    <row r="62" spans="3:4" x14ac:dyDescent="0.3">
      <c r="C62" s="55"/>
      <c r="D62" s="54"/>
    </row>
    <row r="63" spans="3:4" x14ac:dyDescent="0.3">
      <c r="C63" s="55"/>
      <c r="D63" s="54"/>
    </row>
    <row r="64" spans="3:4" x14ac:dyDescent="0.3">
      <c r="C64" s="55"/>
      <c r="D64" s="54"/>
    </row>
    <row r="65" spans="3:4" x14ac:dyDescent="0.3">
      <c r="C65" s="55"/>
      <c r="D65" s="54"/>
    </row>
    <row r="66" spans="3:4" x14ac:dyDescent="0.3">
      <c r="C66" s="55"/>
      <c r="D66" s="54"/>
    </row>
    <row r="67" spans="3:4" x14ac:dyDescent="0.3">
      <c r="C67" s="55"/>
      <c r="D67" s="54"/>
    </row>
    <row r="68" spans="3:4" x14ac:dyDescent="0.3">
      <c r="C68" s="55"/>
      <c r="D68" s="54"/>
    </row>
    <row r="69" spans="3:4" x14ac:dyDescent="0.3">
      <c r="C69" s="55"/>
      <c r="D69" s="54"/>
    </row>
    <row r="70" spans="3:4" x14ac:dyDescent="0.3">
      <c r="C70" s="55"/>
      <c r="D70" s="54"/>
    </row>
    <row r="71" spans="3:4" x14ac:dyDescent="0.3">
      <c r="C71" s="55"/>
      <c r="D71" s="54"/>
    </row>
    <row r="72" spans="3:4" x14ac:dyDescent="0.3">
      <c r="C72" s="55"/>
      <c r="D72" s="54"/>
    </row>
    <row r="73" spans="3:4" x14ac:dyDescent="0.3">
      <c r="C73" s="55"/>
      <c r="D73" s="54"/>
    </row>
    <row r="74" spans="3:4" x14ac:dyDescent="0.3">
      <c r="C74" s="55"/>
      <c r="D74" s="54"/>
    </row>
    <row r="75" spans="3:4" x14ac:dyDescent="0.3">
      <c r="C75" s="55"/>
      <c r="D75" s="54"/>
    </row>
    <row r="76" spans="3:4" x14ac:dyDescent="0.3">
      <c r="C76" s="55"/>
      <c r="D76" s="54"/>
    </row>
    <row r="77" spans="3:4" x14ac:dyDescent="0.3">
      <c r="C77" s="55"/>
      <c r="D77" s="54"/>
    </row>
    <row r="78" spans="3:4" x14ac:dyDescent="0.3">
      <c r="C78" s="55"/>
      <c r="D78" s="54"/>
    </row>
    <row r="79" spans="3:4" x14ac:dyDescent="0.3">
      <c r="C79" s="55"/>
      <c r="D79" s="54"/>
    </row>
    <row r="80" spans="3:4" x14ac:dyDescent="0.3">
      <c r="C80" s="55"/>
      <c r="D80" s="54"/>
    </row>
    <row r="81" spans="3:4" x14ac:dyDescent="0.3">
      <c r="C81" s="55"/>
      <c r="D81" s="54"/>
    </row>
    <row r="82" spans="3:4" x14ac:dyDescent="0.3">
      <c r="C82" s="55"/>
      <c r="D8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 (blank)</vt:lpstr>
      <vt:lpstr>q1</vt:lpstr>
      <vt:lpstr>q2 (blank)</vt:lpstr>
      <vt:lpstr>q2</vt:lpstr>
      <vt:lpstr>q3 (blank)</vt:lpstr>
      <vt:lpstr>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Sammon</dc:creator>
  <cp:lastModifiedBy>Marco Sammon</cp:lastModifiedBy>
  <dcterms:created xsi:type="dcterms:W3CDTF">2018-06-05T16:04:37Z</dcterms:created>
  <dcterms:modified xsi:type="dcterms:W3CDTF">2018-09-04T20:44:48Z</dcterms:modified>
</cp:coreProperties>
</file>